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6645" tabRatio="896" activeTab="8"/>
  </bookViews>
  <sheets>
    <sheet name="zoznam hracov_list of players" sheetId="1" r:id="rId1"/>
    <sheet name="Teams BC1-BC2" sheetId="2" r:id="rId2"/>
    <sheet name="Teams BC1-BC2 final" sheetId="3" r:id="rId3"/>
    <sheet name="Pairs BC3" sheetId="4" r:id="rId4"/>
    <sheet name="Pairs BC3 final" sheetId="5" r:id="rId5"/>
    <sheet name="Pairs BC4" sheetId="6" r:id="rId6"/>
    <sheet name="Pairs BC4 final" sheetId="7" r:id="rId7"/>
    <sheet name="14.6." sheetId="8" r:id="rId8"/>
    <sheet name="poradie hracov_final rating" sheetId="9" r:id="rId9"/>
  </sheets>
  <externalReferences>
    <externalReference r:id="rId12"/>
  </externalReferences>
  <definedNames>
    <definedName name="_xlnm.Print_Area" localSheetId="7">'14.6.'!$A$1:$H$45</definedName>
    <definedName name="_xlnm.Print_Area" localSheetId="4">'Pairs BC3 final'!$B$3:$BM$88</definedName>
    <definedName name="_xlnm.Print_Area" localSheetId="6">'Pairs BC4 final'!$B$3:$BM$88</definedName>
    <definedName name="_xlnm.Print_Area" localSheetId="2">'Teams BC1-BC2 final'!$B$3:$BM$88</definedName>
    <definedName name="Posice">'[1]ZOZNAM'!$G$5:$G$41</definedName>
    <definedName name="Rank">'[1]ZOZNAM'!$B$5:$G$41</definedName>
  </definedNames>
  <calcPr fullCalcOnLoad="1"/>
</workbook>
</file>

<file path=xl/sharedStrings.xml><?xml version="1.0" encoding="utf-8"?>
<sst xmlns="http://schemas.openxmlformats.org/spreadsheetml/2006/main" count="836" uniqueCount="335">
  <si>
    <t xml:space="preserve"> ZOM Prešov</t>
  </si>
  <si>
    <t>Alexandra Wellness hotel Liptovský Ján</t>
  </si>
  <si>
    <t>rem.</t>
  </si>
  <si>
    <t>BC1</t>
  </si>
  <si>
    <t>BC2</t>
  </si>
  <si>
    <t>BC3</t>
  </si>
  <si>
    <t>Liptovský Ján, Slovakia, www.alexandrawellnesshotel.sk</t>
  </si>
  <si>
    <t>1.</t>
  </si>
  <si>
    <t>2.</t>
  </si>
  <si>
    <t>3.</t>
  </si>
  <si>
    <t>BC4</t>
  </si>
  <si>
    <t>1. B</t>
  </si>
  <si>
    <t>1. A</t>
  </si>
  <si>
    <t>A</t>
  </si>
  <si>
    <t>B</t>
  </si>
  <si>
    <t>CZE</t>
  </si>
  <si>
    <t>SVK</t>
  </si>
  <si>
    <t>HUN</t>
  </si>
  <si>
    <t>Drawing the lots</t>
  </si>
  <si>
    <t>Date:</t>
  </si>
  <si>
    <t>Category:</t>
  </si>
  <si>
    <t>Event location:</t>
  </si>
  <si>
    <t>Number of registered players:</t>
  </si>
  <si>
    <t>Number of present players:</t>
  </si>
  <si>
    <t>Organizator:</t>
  </si>
  <si>
    <t>Tournament´s name:</t>
  </si>
  <si>
    <t>Number of wins</t>
  </si>
  <si>
    <t>Number of games being played</t>
  </si>
  <si>
    <t>Score</t>
  </si>
  <si>
    <t>Ranking</t>
  </si>
  <si>
    <t>Time</t>
  </si>
  <si>
    <t>Court 1</t>
  </si>
  <si>
    <t>Court 2</t>
  </si>
  <si>
    <t>Court 3</t>
  </si>
  <si>
    <t>Court 4</t>
  </si>
  <si>
    <t>Court 5</t>
  </si>
  <si>
    <t>Court 6</t>
  </si>
  <si>
    <t>Court 7</t>
  </si>
  <si>
    <t>Lunch break</t>
  </si>
  <si>
    <t>referee:</t>
  </si>
  <si>
    <t>A1</t>
  </si>
  <si>
    <t>A2</t>
  </si>
  <si>
    <t>A3</t>
  </si>
  <si>
    <t>B1</t>
  </si>
  <si>
    <t>B2</t>
  </si>
  <si>
    <t>B3</t>
  </si>
  <si>
    <t>1. Finalist</t>
  </si>
  <si>
    <t>2. Finalist</t>
  </si>
  <si>
    <t xml:space="preserve">      3. - 4. place</t>
  </si>
  <si>
    <t>3rd place finalist 1</t>
  </si>
  <si>
    <t>3rd place finalist 2</t>
  </si>
  <si>
    <t>CRO</t>
  </si>
  <si>
    <t>Classification into groups</t>
  </si>
  <si>
    <t>category:</t>
  </si>
  <si>
    <t>BC1 - C</t>
  </si>
  <si>
    <t>Grega Matúš</t>
  </si>
  <si>
    <t>Svat Ľubomír</t>
  </si>
  <si>
    <t>Coefficient K1 (wins)</t>
  </si>
  <si>
    <t>Coefficient K2 (score diffrence)</t>
  </si>
  <si>
    <t>Coefficient K3 (positive score)</t>
  </si>
  <si>
    <t>K1=Number of wins, K2=Positive score-Negative score; K3=Positive score</t>
  </si>
  <si>
    <t>K1 (wins)</t>
  </si>
  <si>
    <t>K2 (score diffrence)</t>
  </si>
  <si>
    <t>K3 (positive score)</t>
  </si>
  <si>
    <t>Finals</t>
  </si>
  <si>
    <t>Final rankings</t>
  </si>
  <si>
    <t>Kurilák Rastislav</t>
  </si>
  <si>
    <t>Minarech Peter</t>
  </si>
  <si>
    <t>Opát Martin</t>
  </si>
  <si>
    <t>Kudláčová Kristína</t>
  </si>
  <si>
    <t>Parrish Karl</t>
  </si>
  <si>
    <t>Klohna Boris</t>
  </si>
  <si>
    <t>Komar Davor</t>
  </si>
  <si>
    <t>Thompson Harry</t>
  </si>
  <si>
    <t>Burian Martin</t>
  </si>
  <si>
    <t>Bajtek Jan</t>
  </si>
  <si>
    <t>Klimčo Marián</t>
  </si>
  <si>
    <t>Schmid Marek</t>
  </si>
  <si>
    <t>Mihová Anna</t>
  </si>
  <si>
    <t>2. B</t>
  </si>
  <si>
    <t>2. A</t>
  </si>
  <si>
    <t>Rozhodcovia</t>
  </si>
  <si>
    <t>Andrejčíková Ľudmila</t>
  </si>
  <si>
    <t>Blažková Simona</t>
  </si>
  <si>
    <t>Bartek Štefan</t>
  </si>
  <si>
    <t>Žabka Josef</t>
  </si>
  <si>
    <t>Petrák František</t>
  </si>
  <si>
    <t>Kreibichová Jiřina</t>
  </si>
  <si>
    <t>Riečičiar Adam</t>
  </si>
  <si>
    <t>Breznay Michal</t>
  </si>
  <si>
    <t>Augusta Václav</t>
  </si>
  <si>
    <t>Čermáková Marcela</t>
  </si>
  <si>
    <t>Tižo Michal</t>
  </si>
  <si>
    <t>Škvarnová Ľuba</t>
  </si>
  <si>
    <t>Berkes Gergő</t>
  </si>
  <si>
    <t>Prášil Miroslav</t>
  </si>
  <si>
    <t>BTC 2018</t>
  </si>
  <si>
    <t>Breakfast</t>
  </si>
  <si>
    <t>Dinner</t>
  </si>
  <si>
    <t>kurt č.</t>
  </si>
  <si>
    <t>Časomerači</t>
  </si>
  <si>
    <t>Lysáková</t>
  </si>
  <si>
    <t>Kocúrová Kristína</t>
  </si>
  <si>
    <t>Varga</t>
  </si>
  <si>
    <t>Mačová</t>
  </si>
  <si>
    <t>Bonk</t>
  </si>
  <si>
    <t>Ištván</t>
  </si>
  <si>
    <t>Sabatula Rastislav</t>
  </si>
  <si>
    <t>Tóthová</t>
  </si>
  <si>
    <t>Tomaško</t>
  </si>
  <si>
    <t>Tomašková</t>
  </si>
  <si>
    <t>Halický Patrik</t>
  </si>
  <si>
    <t>Time keepers</t>
  </si>
  <si>
    <t>Opening ceremony</t>
  </si>
  <si>
    <t>Bielak Miroslav</t>
  </si>
  <si>
    <t>International boccia tournament pairs &amp; teams</t>
  </si>
  <si>
    <t>List of the registered pairs &amp; teams</t>
  </si>
  <si>
    <t>T01</t>
  </si>
  <si>
    <t>T02</t>
  </si>
  <si>
    <t>T03</t>
  </si>
  <si>
    <t>T04</t>
  </si>
  <si>
    <t>T05</t>
  </si>
  <si>
    <t>T06</t>
  </si>
  <si>
    <t>P301</t>
  </si>
  <si>
    <t>P302</t>
  </si>
  <si>
    <t>P303</t>
  </si>
  <si>
    <t>P304</t>
  </si>
  <si>
    <t>P305</t>
  </si>
  <si>
    <t>P306</t>
  </si>
  <si>
    <t>P401</t>
  </si>
  <si>
    <t>P402</t>
  </si>
  <si>
    <t>P403</t>
  </si>
  <si>
    <t>P404</t>
  </si>
  <si>
    <t>P405</t>
  </si>
  <si>
    <t>P406</t>
  </si>
  <si>
    <t>* BC1 player</t>
  </si>
  <si>
    <t>Category Pairs BC3 - Groups A(3), B(3)</t>
  </si>
  <si>
    <t>International boccia tournament pairs &amp; teams - BOCCIA TATRA CUP 2018</t>
  </si>
  <si>
    <t>Teams BC1 / BC2 - A</t>
  </si>
  <si>
    <t>Teams BC1 / BC2 - B</t>
  </si>
  <si>
    <t>Blažková</t>
  </si>
  <si>
    <t>Opát</t>
  </si>
  <si>
    <t>Žabka</t>
  </si>
  <si>
    <t>Kreibichová</t>
  </si>
  <si>
    <t>Minarech</t>
  </si>
  <si>
    <t>Bartek</t>
  </si>
  <si>
    <t>Kudláčová</t>
  </si>
  <si>
    <t>Petrák</t>
  </si>
  <si>
    <t>Kurilák</t>
  </si>
  <si>
    <t>Riečičiar</t>
  </si>
  <si>
    <t>Breznay</t>
  </si>
  <si>
    <t>Teams BC1 / BC2</t>
  </si>
  <si>
    <t>Augusta</t>
  </si>
  <si>
    <t>Parrish</t>
  </si>
  <si>
    <t>Čermáková</t>
  </si>
  <si>
    <t>Tižo</t>
  </si>
  <si>
    <t>Škvarnová</t>
  </si>
  <si>
    <t>Klohna</t>
  </si>
  <si>
    <t>Nagy</t>
  </si>
  <si>
    <t>Schmid</t>
  </si>
  <si>
    <t>Bajtek</t>
  </si>
  <si>
    <t>Osmanovič</t>
  </si>
  <si>
    <t>Komar</t>
  </si>
  <si>
    <t>Andrejčík</t>
  </si>
  <si>
    <t>Burian</t>
  </si>
  <si>
    <t>Prášil</t>
  </si>
  <si>
    <t>Klimčo</t>
  </si>
  <si>
    <t>Mihová</t>
  </si>
  <si>
    <t>Thompson</t>
  </si>
  <si>
    <t>Berkes</t>
  </si>
  <si>
    <t>Pairs BC3</t>
  </si>
  <si>
    <t>Pairs BC3 - A</t>
  </si>
  <si>
    <t>Pairs BC3 - B</t>
  </si>
  <si>
    <t>Pairs BC4</t>
  </si>
  <si>
    <t>Pairs BC4 - A</t>
  </si>
  <si>
    <t>Pairs BC4 - B</t>
  </si>
  <si>
    <t>End of the Pairs &amp; Teams tournament</t>
  </si>
  <si>
    <t>Pair BC3</t>
  </si>
  <si>
    <t>GROUPS and PLAYERS</t>
  </si>
  <si>
    <t>ENG</t>
  </si>
  <si>
    <t>K2 in 1/4F (score diffrence)</t>
  </si>
  <si>
    <t>TEAMS BC1/BC2</t>
  </si>
  <si>
    <t>SVK/1 (KOM)</t>
  </si>
  <si>
    <t>SVK/2 (MKS)</t>
  </si>
  <si>
    <t>Mezík Róbert</t>
  </si>
  <si>
    <t>Sajdak Roman</t>
  </si>
  <si>
    <t>CZE/1 (BPŽ)</t>
  </si>
  <si>
    <t>HUN (LNS)</t>
  </si>
  <si>
    <t>Langauer Katinka</t>
  </si>
  <si>
    <t>Nagy Vivien</t>
  </si>
  <si>
    <t>Sáling Hanna</t>
  </si>
  <si>
    <t>POL (LSS)</t>
  </si>
  <si>
    <t>CZE/2 (PSK)</t>
  </si>
  <si>
    <t xml:space="preserve">Lamch Wojciech </t>
  </si>
  <si>
    <t>POL</t>
  </si>
  <si>
    <t>Pokorná Aneta</t>
  </si>
  <si>
    <t xml:space="preserve">Stasiak Rafał </t>
  </si>
  <si>
    <t>Skopalová Barbora</t>
  </si>
  <si>
    <t>Sudol Lukasz</t>
  </si>
  <si>
    <t>SVK/CRO (BTR)</t>
  </si>
  <si>
    <t>SVK/2 (JDB)</t>
  </si>
  <si>
    <t>Jankechová Eliška</t>
  </si>
  <si>
    <t>Turkovic Marko</t>
  </si>
  <si>
    <t>Drotárová Daniela</t>
  </si>
  <si>
    <t>PAIRS BC3</t>
  </si>
  <si>
    <t>SVK/1 (BK)</t>
  </si>
  <si>
    <t>CZE/1 (PČ)</t>
  </si>
  <si>
    <t>Burianek Adam</t>
  </si>
  <si>
    <t>Peška Adam</t>
  </si>
  <si>
    <t>CZE/2 (AB)</t>
  </si>
  <si>
    <t>HUN (AS)</t>
  </si>
  <si>
    <t>Abramov Dániel</t>
  </si>
  <si>
    <t>Běhounek Antonín</t>
  </si>
  <si>
    <t xml:space="preserve">Szőke Ádám </t>
  </si>
  <si>
    <t>CZE/SVK (HB)</t>
  </si>
  <si>
    <t>WAL/POL (PB)</t>
  </si>
  <si>
    <t>Hlavicová Anna</t>
  </si>
  <si>
    <t>WAL</t>
  </si>
  <si>
    <t xml:space="preserve">Bednarek Zbigniew </t>
  </si>
  <si>
    <t>SVK/2 (TŠ)</t>
  </si>
  <si>
    <t>PAIRS BC4</t>
  </si>
  <si>
    <t>CRO (KO)</t>
  </si>
  <si>
    <t>ENG/SVK (TA)</t>
  </si>
  <si>
    <t>Osmanovič Melisa</t>
  </si>
  <si>
    <t>Andrejčík Samuel</t>
  </si>
  <si>
    <t>CZE (SB)</t>
  </si>
  <si>
    <t>HUN (HBS)</t>
  </si>
  <si>
    <t>Hegedűs László</t>
  </si>
  <si>
    <t>Szabó Alexandra</t>
  </si>
  <si>
    <t>SVK/1 (KB)</t>
  </si>
  <si>
    <t>CZE/CRO (KŽ)</t>
  </si>
  <si>
    <t>Kaas Ondřej</t>
  </si>
  <si>
    <t xml:space="preserve">Želko Jarić </t>
  </si>
  <si>
    <t>POL (TW)</t>
  </si>
  <si>
    <t>SVK/2 (PM)</t>
  </si>
  <si>
    <t xml:space="preserve">Trószyńska Majka </t>
  </si>
  <si>
    <t>Walczyk Dominik</t>
  </si>
  <si>
    <t>Boccia Tatra Cup 2018, 14.6.2019</t>
  </si>
  <si>
    <t>SVK/CZE (MKS)</t>
  </si>
  <si>
    <t>Langauer</t>
  </si>
  <si>
    <t>Lamch</t>
  </si>
  <si>
    <t>Pokorná</t>
  </si>
  <si>
    <t>Jankechová</t>
  </si>
  <si>
    <t>Stasiak</t>
  </si>
  <si>
    <t>Skopalová</t>
  </si>
  <si>
    <t>Turkovic</t>
  </si>
  <si>
    <t>Drotárová</t>
  </si>
  <si>
    <t>Mezík</t>
  </si>
  <si>
    <t>Sajdak</t>
  </si>
  <si>
    <t>Sáling</t>
  </si>
  <si>
    <t>Sudol</t>
  </si>
  <si>
    <t>Burianek</t>
  </si>
  <si>
    <t>Peška</t>
  </si>
  <si>
    <t>Abramov</t>
  </si>
  <si>
    <t>Běhounek</t>
  </si>
  <si>
    <t>Szőke</t>
  </si>
  <si>
    <t>Bednarek</t>
  </si>
  <si>
    <t>Trószyńska</t>
  </si>
  <si>
    <t>Hegedűs</t>
  </si>
  <si>
    <t>Kaas</t>
  </si>
  <si>
    <t>Walczyk</t>
  </si>
  <si>
    <t>Želko</t>
  </si>
  <si>
    <t>Szabó</t>
  </si>
  <si>
    <t>P407</t>
  </si>
  <si>
    <t>P408</t>
  </si>
  <si>
    <t>T07</t>
  </si>
  <si>
    <t>T08</t>
  </si>
  <si>
    <t>Category teams BC1 / BC2- Groups A(4), B(4)</t>
  </si>
  <si>
    <t>A4</t>
  </si>
  <si>
    <t>B4</t>
  </si>
  <si>
    <t>International tournament pairs &amp; teams - BOCCIA TATRA CUP 2019</t>
  </si>
  <si>
    <t>BTC 2019</t>
  </si>
  <si>
    <t>International boccia tournament pairs &amp; teams - BOCCIA TATRA CUP 2019</t>
  </si>
  <si>
    <t>Category Pairs BC4 - Groups A(4), B(4)</t>
  </si>
  <si>
    <t>Teams BC4</t>
  </si>
  <si>
    <t>International boccia tournament Pairs &amp; Teams - BOCCIA TATRA CUP 2019</t>
  </si>
  <si>
    <t>TIME SCHEDULE OF THE MATCHES - 14.6.2019</t>
  </si>
  <si>
    <t>Referee</t>
  </si>
  <si>
    <t>Andrejčíková</t>
  </si>
  <si>
    <t>Ištván Drahomír</t>
  </si>
  <si>
    <t>Fejerčák Jozef (HR)</t>
  </si>
  <si>
    <t>Fejerčák</t>
  </si>
  <si>
    <t>Tóthová Anna</t>
  </si>
  <si>
    <t>Grega</t>
  </si>
  <si>
    <t>Tomaško Martin</t>
  </si>
  <si>
    <t>Sabatula</t>
  </si>
  <si>
    <t>Tomašková Inga</t>
  </si>
  <si>
    <t>Kocúrová</t>
  </si>
  <si>
    <t>Lysáková Janka</t>
  </si>
  <si>
    <t>Svat</t>
  </si>
  <si>
    <t>Mačová Anna</t>
  </si>
  <si>
    <t>Urban Csaba</t>
  </si>
  <si>
    <t>Urban</t>
  </si>
  <si>
    <t>Bonk Marcel</t>
  </si>
  <si>
    <t xml:space="preserve">Šajnarová Kateřina </t>
  </si>
  <si>
    <t>Šajnarová</t>
  </si>
  <si>
    <t>Tatarko Ladislav</t>
  </si>
  <si>
    <t>Tatarko</t>
  </si>
  <si>
    <t>Waage Samuel</t>
  </si>
  <si>
    <t>Waage</t>
  </si>
  <si>
    <t>Tatarková Jana</t>
  </si>
  <si>
    <t>Tatarková</t>
  </si>
  <si>
    <t>Štefková Klára</t>
  </si>
  <si>
    <t>Štefková</t>
  </si>
  <si>
    <t>Kall Josef</t>
  </si>
  <si>
    <t>Kall</t>
  </si>
  <si>
    <t xml:space="preserve">Křivan Róbert </t>
  </si>
  <si>
    <t>Křivan</t>
  </si>
  <si>
    <t>Fabiánová Mária</t>
  </si>
  <si>
    <t>Fabiánová</t>
  </si>
  <si>
    <t xml:space="preserve">Kinčešová Martina </t>
  </si>
  <si>
    <t>Kinčešová</t>
  </si>
  <si>
    <t>Varga Richard</t>
  </si>
  <si>
    <t>Halický</t>
  </si>
  <si>
    <t>Kondela Ľuboš</t>
  </si>
  <si>
    <t>Kondela</t>
  </si>
  <si>
    <t>Timekeeper</t>
  </si>
  <si>
    <t>Ondrej Bašťák Ďurán</t>
  </si>
  <si>
    <t>Admin</t>
  </si>
  <si>
    <t>STREAMING ON COURT 1</t>
  </si>
  <si>
    <t>13:00 - 14:15</t>
  </si>
  <si>
    <t>16:45 1/2 Finals</t>
  </si>
  <si>
    <t>18:00 Finals</t>
  </si>
  <si>
    <t>Team BC1 / BC2</t>
  </si>
  <si>
    <t>Opát Martin*</t>
  </si>
  <si>
    <t>Sajdak Roman*</t>
  </si>
  <si>
    <t>Blažková Simona*</t>
  </si>
  <si>
    <t>Langauer Katinka*</t>
  </si>
  <si>
    <t>Lamch Wojciech *</t>
  </si>
  <si>
    <t>Pokorná Aneta*</t>
  </si>
  <si>
    <t>Skopalová Barbora*</t>
  </si>
  <si>
    <t>Bartek Štefan*</t>
  </si>
  <si>
    <t>Drotárová Daniela*</t>
  </si>
  <si>
    <t>Kocúrová, Kondela</t>
  </si>
  <si>
    <t>Sabatula, Sotoniak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</si>
</sst>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[$-41B]d\.\ mmmm\ yyyy"/>
    <numFmt numFmtId="167" formatCode="dd/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99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0"/>
      <color indexed="63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6"/>
      <color indexed="10"/>
      <name val="Arial"/>
      <family val="2"/>
    </font>
    <font>
      <sz val="9"/>
      <color indexed="62"/>
      <name val="Arial CE"/>
      <family val="2"/>
    </font>
    <font>
      <i/>
      <sz val="9"/>
      <color indexed="62"/>
      <name val="Arial"/>
      <family val="2"/>
    </font>
    <font>
      <b/>
      <sz val="22"/>
      <color indexed="62"/>
      <name val="AntiqOliTEE"/>
      <family val="0"/>
    </font>
    <font>
      <b/>
      <sz val="36"/>
      <color indexed="62"/>
      <name val="Arial"/>
      <family val="2"/>
    </font>
    <font>
      <b/>
      <sz val="12"/>
      <name val="Arial"/>
      <family val="2"/>
    </font>
    <font>
      <sz val="8"/>
      <color indexed="62"/>
      <name val="Arial"/>
      <family val="2"/>
    </font>
    <font>
      <sz val="36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8"/>
      <name val="Arial CE"/>
      <family val="0"/>
    </font>
    <font>
      <sz val="10"/>
      <color indexed="8"/>
      <name val="Arial"/>
      <family val="2"/>
    </font>
    <font>
      <b/>
      <i/>
      <sz val="14"/>
      <name val="Arial CE"/>
      <family val="0"/>
    </font>
    <font>
      <b/>
      <sz val="14"/>
      <name val="Arial CE"/>
      <family val="0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6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Calibri"/>
      <family val="2"/>
    </font>
    <font>
      <b/>
      <sz val="13"/>
      <name val="Arial CE"/>
      <family val="0"/>
    </font>
    <font>
      <sz val="13"/>
      <color indexed="8"/>
      <name val="Calibri"/>
      <family val="2"/>
    </font>
    <font>
      <sz val="12"/>
      <name val="Arial CE"/>
      <family val="0"/>
    </font>
    <font>
      <b/>
      <sz val="18"/>
      <color indexed="62"/>
      <name val="AntiqOliTEE"/>
      <family val="0"/>
    </font>
    <font>
      <b/>
      <sz val="12"/>
      <color indexed="62"/>
      <name val="Arial"/>
      <family val="2"/>
    </font>
    <font>
      <sz val="16"/>
      <color indexed="8"/>
      <name val="Cambria"/>
      <family val="1"/>
    </font>
    <font>
      <sz val="16"/>
      <name val="Calibri"/>
      <family val="2"/>
    </font>
    <font>
      <b/>
      <sz val="20"/>
      <name val="Arial CE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30"/>
      <color indexed="9"/>
      <name val="AntiqOliTEE"/>
      <family val="0"/>
    </font>
    <font>
      <b/>
      <sz val="11"/>
      <color indexed="9"/>
      <name val="Arial"/>
      <family val="2"/>
    </font>
    <font>
      <sz val="36"/>
      <color indexed="9"/>
      <name val="AntiqOliTEE"/>
      <family val="0"/>
    </font>
    <font>
      <b/>
      <sz val="36"/>
      <color indexed="9"/>
      <name val="Arial"/>
      <family val="2"/>
    </font>
    <font>
      <b/>
      <sz val="24"/>
      <color indexed="17"/>
      <name val="Arial CE"/>
      <family val="0"/>
    </font>
    <font>
      <b/>
      <sz val="20"/>
      <color indexed="9"/>
      <name val="Arial"/>
      <family val="2"/>
    </font>
    <font>
      <b/>
      <sz val="16"/>
      <color indexed="9"/>
      <name val="Arial CE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30"/>
      <color theme="0"/>
      <name val="AntiqOliTEE"/>
      <family val="0"/>
    </font>
    <font>
      <b/>
      <sz val="11"/>
      <color theme="0"/>
      <name val="Arial"/>
      <family val="2"/>
    </font>
    <font>
      <sz val="36"/>
      <color theme="0"/>
      <name val="AntiqOliTEE"/>
      <family val="0"/>
    </font>
    <font>
      <b/>
      <sz val="36"/>
      <color theme="0"/>
      <name val="Arial"/>
      <family val="2"/>
    </font>
    <font>
      <sz val="11"/>
      <color rgb="FF000000"/>
      <name val="Calibri"/>
      <family val="2"/>
    </font>
    <font>
      <b/>
      <sz val="24"/>
      <color theme="6" tint="-0.4999699890613556"/>
      <name val="Arial CE"/>
      <family val="0"/>
    </font>
    <font>
      <b/>
      <sz val="20"/>
      <color theme="0"/>
      <name val="Arial"/>
      <family val="2"/>
    </font>
    <font>
      <b/>
      <sz val="16"/>
      <color theme="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Gray"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15000000596046448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>
        <color indexed="8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19" borderId="0" applyNumberFormat="0" applyBorder="0" applyAlignment="0" applyProtection="0"/>
    <xf numFmtId="0" fontId="7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1" borderId="0" applyNumberFormat="0" applyBorder="0" applyAlignment="0" applyProtection="0"/>
    <xf numFmtId="0" fontId="8" fillId="0" borderId="0" applyAlignment="0">
      <protection/>
    </xf>
    <xf numFmtId="0" fontId="8" fillId="0" borderId="0" applyAlignment="0"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3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4" borderId="8" applyNumberFormat="0" applyAlignment="0" applyProtection="0"/>
    <xf numFmtId="0" fontId="87" fillId="25" borderId="8" applyNumberFormat="0" applyAlignment="0" applyProtection="0"/>
    <xf numFmtId="0" fontId="88" fillId="25" borderId="9" applyNumberFormat="0" applyAlignment="0" applyProtection="0"/>
    <xf numFmtId="0" fontId="89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32" borderId="10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0" fontId="10" fillId="0" borderId="0" xfId="50" applyAlignment="1">
      <alignment vertical="center"/>
      <protection/>
    </xf>
    <xf numFmtId="0" fontId="10" fillId="0" borderId="0" xfId="50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8" fillId="0" borderId="0" xfId="47" applyAlignment="1">
      <alignment/>
      <protection/>
    </xf>
    <xf numFmtId="0" fontId="8" fillId="0" borderId="0" xfId="47" applyBorder="1" applyAlignment="1">
      <alignment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0" xfId="47" applyFont="1" applyAlignment="1">
      <alignment/>
      <protection/>
    </xf>
    <xf numFmtId="0" fontId="13" fillId="0" borderId="0" xfId="47" applyFont="1" applyBorder="1" applyAlignment="1">
      <alignment vertical="center"/>
      <protection/>
    </xf>
    <xf numFmtId="0" fontId="13" fillId="0" borderId="11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/>
      <protection/>
    </xf>
    <xf numFmtId="0" fontId="8" fillId="0" borderId="0" xfId="47" applyBorder="1" applyAlignment="1">
      <alignment horizontal="left" vertical="center" indent="1"/>
      <protection/>
    </xf>
    <xf numFmtId="0" fontId="8" fillId="0" borderId="0" xfId="47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right" vertical="center"/>
      <protection/>
    </xf>
    <xf numFmtId="0" fontId="13" fillId="0" borderId="0" xfId="47" applyFont="1" applyAlignment="1">
      <alignment horizontal="right" vertical="center"/>
      <protection/>
    </xf>
    <xf numFmtId="0" fontId="9" fillId="0" borderId="0" xfId="47" applyFont="1" applyBorder="1" applyAlignment="1">
      <alignment vertical="center"/>
      <protection/>
    </xf>
    <xf numFmtId="0" fontId="8" fillId="0" borderId="0" xfId="47" applyBorder="1" applyAlignment="1">
      <alignment vertical="center"/>
      <protection/>
    </xf>
    <xf numFmtId="0" fontId="13" fillId="0" borderId="12" xfId="47" applyFont="1" applyBorder="1" applyAlignment="1">
      <alignment horizontal="center" vertical="center"/>
      <protection/>
    </xf>
    <xf numFmtId="0" fontId="13" fillId="0" borderId="0" xfId="47" applyFont="1" applyAlignment="1">
      <alignment horizontal="center" vertical="center"/>
      <protection/>
    </xf>
    <xf numFmtId="0" fontId="13" fillId="0" borderId="0" xfId="47" applyFont="1" applyBorder="1" applyAlignment="1">
      <alignment horizontal="left" vertical="center" indent="1"/>
      <protection/>
    </xf>
    <xf numFmtId="0" fontId="14" fillId="0" borderId="0" xfId="47" applyFont="1" applyAlignment="1">
      <alignment horizontal="center" vertical="center"/>
      <protection/>
    </xf>
    <xf numFmtId="0" fontId="13" fillId="0" borderId="0" xfId="47" applyFont="1" applyAlignment="1">
      <alignment horizontal="left" vertical="center" indent="1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vertical="center"/>
      <protection/>
    </xf>
    <xf numFmtId="0" fontId="8" fillId="0" borderId="0" xfId="47" applyFont="1" applyBorder="1" applyAlignment="1">
      <alignment vertical="center"/>
      <protection/>
    </xf>
    <xf numFmtId="0" fontId="20" fillId="0" borderId="0" xfId="47" applyFont="1" applyBorder="1" applyAlignment="1">
      <alignment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14" fillId="0" borderId="0" xfId="47" applyFont="1" applyFill="1" applyAlignment="1">
      <alignment horizontal="center" vertical="center"/>
      <protection/>
    </xf>
    <xf numFmtId="0" fontId="13" fillId="0" borderId="0" xfId="47" applyFont="1" applyFill="1" applyAlignment="1">
      <alignment horizontal="center" vertical="center"/>
      <protection/>
    </xf>
    <xf numFmtId="0" fontId="21" fillId="0" borderId="0" xfId="47" applyFont="1" applyFill="1" applyBorder="1" applyAlignment="1">
      <alignment vertical="center"/>
      <protection/>
    </xf>
    <xf numFmtId="0" fontId="21" fillId="0" borderId="0" xfId="47" applyFont="1" applyBorder="1" applyAlignment="1">
      <alignment vertical="center"/>
      <protection/>
    </xf>
    <xf numFmtId="0" fontId="13" fillId="0" borderId="0" xfId="47" applyFont="1" applyFill="1" applyAlignment="1">
      <alignment/>
      <protection/>
    </xf>
    <xf numFmtId="0" fontId="8" fillId="0" borderId="0" xfId="47" applyAlignment="1">
      <alignment horizontal="center" vertical="center"/>
      <protection/>
    </xf>
    <xf numFmtId="0" fontId="13" fillId="0" borderId="13" xfId="47" applyFont="1" applyBorder="1" applyAlignment="1">
      <alignment horizontal="center" vertical="center"/>
      <protection/>
    </xf>
    <xf numFmtId="0" fontId="23" fillId="0" borderId="0" xfId="47" applyFont="1" applyBorder="1" applyAlignment="1">
      <alignment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20" fontId="11" fillId="0" borderId="0" xfId="50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20" fillId="0" borderId="0" xfId="49" applyFont="1" applyAlignment="1">
      <alignment/>
      <protection/>
    </xf>
    <xf numFmtId="0" fontId="8" fillId="0" borderId="10" xfId="49" applyFont="1" applyBorder="1" applyAlignment="1">
      <alignment horizontal="center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" fillId="33" borderId="10" xfId="49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47" applyNumberFormat="1" applyFont="1" applyAlignment="1">
      <alignment horizontal="left" vertical="center" indent="1"/>
      <protection/>
    </xf>
    <xf numFmtId="2" fontId="0" fillId="34" borderId="10" xfId="0" applyNumberForma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>
      <alignment vertical="center" wrapText="1"/>
    </xf>
    <xf numFmtId="0" fontId="9" fillId="0" borderId="0" xfId="49" applyFont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hidden="1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50" applyFont="1" applyAlignment="1">
      <alignment vertical="center"/>
      <protection/>
    </xf>
    <xf numFmtId="20" fontId="28" fillId="35" borderId="14" xfId="50" applyNumberFormat="1" applyFont="1" applyFill="1" applyBorder="1" applyAlignment="1">
      <alignment horizontal="center" vertical="center"/>
      <protection/>
    </xf>
    <xf numFmtId="0" fontId="28" fillId="0" borderId="15" xfId="50" applyFont="1" applyBorder="1" applyAlignment="1">
      <alignment horizontal="center" vertical="center"/>
      <protection/>
    </xf>
    <xf numFmtId="0" fontId="27" fillId="0" borderId="16" xfId="50" applyFont="1" applyBorder="1" applyAlignment="1">
      <alignment horizontal="center" vertical="center"/>
      <protection/>
    </xf>
    <xf numFmtId="20" fontId="28" fillId="35" borderId="17" xfId="50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50" applyFont="1" applyAlignment="1">
      <alignment horizontal="center" vertical="center" wrapText="1"/>
      <protection/>
    </xf>
    <xf numFmtId="0" fontId="8" fillId="0" borderId="1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1" fontId="34" fillId="32" borderId="10" xfId="0" applyNumberFormat="1" applyFont="1" applyFill="1" applyBorder="1" applyAlignment="1" applyProtection="1">
      <alignment horizontal="center" vertical="center"/>
      <protection hidden="1"/>
    </xf>
    <xf numFmtId="1" fontId="34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1" fontId="34" fillId="0" borderId="10" xfId="0" applyNumberFormat="1" applyFont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9" fillId="36" borderId="10" xfId="49" applyFont="1" applyFill="1" applyBorder="1" applyAlignment="1">
      <alignment horizontal="center" vertical="center" wrapText="1"/>
      <protection/>
    </xf>
    <xf numFmtId="0" fontId="8" fillId="0" borderId="18" xfId="49" applyFont="1" applyBorder="1" applyAlignment="1">
      <alignment horizont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36" borderId="10" xfId="49" applyFont="1" applyFill="1" applyBorder="1" applyAlignment="1">
      <alignment horizontal="center" vertical="center"/>
      <protection/>
    </xf>
    <xf numFmtId="0" fontId="27" fillId="0" borderId="19" xfId="50" applyFont="1" applyBorder="1" applyAlignment="1">
      <alignment horizontal="center" vertical="center"/>
      <protection/>
    </xf>
    <xf numFmtId="20" fontId="28" fillId="0" borderId="20" xfId="50" applyNumberFormat="1" applyFont="1" applyFill="1" applyBorder="1" applyAlignment="1">
      <alignment horizontal="center" vertical="center"/>
      <protection/>
    </xf>
    <xf numFmtId="0" fontId="36" fillId="36" borderId="21" xfId="0" applyFont="1" applyFill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20" fontId="28" fillId="35" borderId="24" xfId="50" applyNumberFormat="1" applyFont="1" applyFill="1" applyBorder="1" applyAlignment="1">
      <alignment horizontal="center" vertical="center"/>
      <protection/>
    </xf>
    <xf numFmtId="0" fontId="90" fillId="0" borderId="0" xfId="47" applyFont="1" applyAlignment="1">
      <alignment/>
      <protection/>
    </xf>
    <xf numFmtId="0" fontId="90" fillId="0" borderId="0" xfId="47" applyFont="1" applyBorder="1" applyAlignment="1">
      <alignment vertical="center"/>
      <protection/>
    </xf>
    <xf numFmtId="0" fontId="91" fillId="0" borderId="0" xfId="48" applyFont="1" applyBorder="1" applyAlignment="1">
      <alignment vertical="center"/>
      <protection/>
    </xf>
    <xf numFmtId="0" fontId="90" fillId="0" borderId="0" xfId="47" applyFont="1" applyBorder="1" applyAlignment="1">
      <alignment/>
      <protection/>
    </xf>
    <xf numFmtId="0" fontId="90" fillId="0" borderId="0" xfId="47" applyFont="1" applyAlignment="1">
      <alignment horizontal="center" vertical="center"/>
      <protection/>
    </xf>
    <xf numFmtId="0" fontId="90" fillId="0" borderId="0" xfId="47" applyFont="1" applyBorder="1" applyAlignment="1">
      <alignment horizontal="center" vertical="center"/>
      <protection/>
    </xf>
    <xf numFmtId="0" fontId="92" fillId="0" borderId="0" xfId="47" applyFont="1" applyBorder="1" applyAlignment="1">
      <alignment horizontal="center" vertical="center"/>
      <protection/>
    </xf>
    <xf numFmtId="0" fontId="90" fillId="0" borderId="12" xfId="47" applyFont="1" applyBorder="1" applyAlignment="1">
      <alignment horizontal="center" vertical="center"/>
      <protection/>
    </xf>
    <xf numFmtId="0" fontId="93" fillId="0" borderId="0" xfId="47" applyFont="1" applyAlignment="1">
      <alignment horizontal="center" vertical="center"/>
      <protection/>
    </xf>
    <xf numFmtId="0" fontId="90" fillId="0" borderId="11" xfId="47" applyFont="1" applyBorder="1" applyAlignment="1">
      <alignment horizontal="center" vertical="center"/>
      <protection/>
    </xf>
    <xf numFmtId="0" fontId="94" fillId="0" borderId="0" xfId="47" applyFont="1" applyAlignment="1">
      <alignment horizontal="center" vertical="center"/>
      <protection/>
    </xf>
    <xf numFmtId="1" fontId="8" fillId="0" borderId="10" xfId="49" applyNumberFormat="1" applyFont="1" applyBorder="1">
      <alignment/>
      <protection/>
    </xf>
    <xf numFmtId="20" fontId="28" fillId="35" borderId="14" xfId="50" applyNumberFormat="1" applyFont="1" applyFill="1" applyBorder="1" applyAlignment="1">
      <alignment horizontal="left" vertical="center"/>
      <protection/>
    </xf>
    <xf numFmtId="20" fontId="28" fillId="35" borderId="25" xfId="50" applyNumberFormat="1" applyFont="1" applyFill="1" applyBorder="1" applyAlignment="1">
      <alignment horizontal="left" vertical="center"/>
      <protection/>
    </xf>
    <xf numFmtId="20" fontId="28" fillId="35" borderId="26" xfId="50" applyNumberFormat="1" applyFont="1" applyFill="1" applyBorder="1" applyAlignment="1">
      <alignment horizontal="left" vertical="center"/>
      <protection/>
    </xf>
    <xf numFmtId="0" fontId="20" fillId="0" borderId="0" xfId="49" applyFont="1" applyAlignment="1">
      <alignment horizontal="center"/>
      <protection/>
    </xf>
    <xf numFmtId="0" fontId="0" fillId="0" borderId="0" xfId="0" applyFont="1" applyFill="1" applyAlignment="1">
      <alignment horizontal="left"/>
    </xf>
    <xf numFmtId="0" fontId="28" fillId="0" borderId="22" xfId="50" applyFont="1" applyBorder="1" applyAlignment="1">
      <alignment horizontal="center" vertical="center"/>
      <protection/>
    </xf>
    <xf numFmtId="0" fontId="13" fillId="0" borderId="27" xfId="47" applyFont="1" applyFill="1" applyBorder="1" applyAlignment="1">
      <alignment horizontal="center" vertical="center"/>
      <protection/>
    </xf>
    <xf numFmtId="0" fontId="19" fillId="0" borderId="0" xfId="47" applyFont="1" applyFill="1" applyAlignment="1">
      <alignment horizontal="center" vertical="center"/>
      <protection/>
    </xf>
    <xf numFmtId="0" fontId="22" fillId="0" borderId="0" xfId="47" applyFont="1" applyFill="1" applyAlignment="1">
      <alignment horizontal="center" vertical="center"/>
      <protection/>
    </xf>
    <xf numFmtId="0" fontId="22" fillId="0" borderId="27" xfId="47" applyFont="1" applyFill="1" applyBorder="1" applyAlignment="1">
      <alignment horizontal="center" vertical="center"/>
      <protection/>
    </xf>
    <xf numFmtId="0" fontId="27" fillId="0" borderId="28" xfId="50" applyFont="1" applyBorder="1" applyAlignment="1">
      <alignment horizontal="center" vertical="center"/>
      <protection/>
    </xf>
    <xf numFmtId="0" fontId="27" fillId="0" borderId="29" xfId="50" applyFont="1" applyBorder="1" applyAlignment="1">
      <alignment horizontal="center" vertical="center"/>
      <protection/>
    </xf>
    <xf numFmtId="0" fontId="27" fillId="0" borderId="15" xfId="50" applyFont="1" applyBorder="1" applyAlignment="1">
      <alignment horizontal="center" vertical="center"/>
      <protection/>
    </xf>
    <xf numFmtId="0" fontId="27" fillId="0" borderId="30" xfId="50" applyFont="1" applyBorder="1" applyAlignment="1">
      <alignment horizontal="center" vertical="center"/>
      <protection/>
    </xf>
    <xf numFmtId="0" fontId="39" fillId="0" borderId="31" xfId="50" applyFont="1" applyBorder="1" applyAlignment="1">
      <alignment horizontal="center" vertical="center"/>
      <protection/>
    </xf>
    <xf numFmtId="0" fontId="39" fillId="0" borderId="32" xfId="50" applyFont="1" applyBorder="1" applyAlignment="1">
      <alignment horizontal="center" vertical="center"/>
      <protection/>
    </xf>
    <xf numFmtId="0" fontId="28" fillId="0" borderId="23" xfId="50" applyFont="1" applyBorder="1" applyAlignment="1">
      <alignment horizontal="center" vertical="center"/>
      <protection/>
    </xf>
    <xf numFmtId="0" fontId="8" fillId="0" borderId="33" xfId="49" applyFont="1" applyFill="1" applyBorder="1">
      <alignment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left" vertical="center"/>
      <protection/>
    </xf>
    <xf numFmtId="0" fontId="8" fillId="0" borderId="0" xfId="51" applyFont="1" applyFill="1" applyBorder="1" applyAlignment="1">
      <alignment horizontal="center"/>
      <protection/>
    </xf>
    <xf numFmtId="0" fontId="30" fillId="37" borderId="34" xfId="0" applyFont="1" applyFill="1" applyBorder="1" applyAlignment="1">
      <alignment horizontal="center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30" fillId="37" borderId="36" xfId="0" applyFont="1" applyFill="1" applyBorder="1" applyAlignment="1">
      <alignment horizontal="center" vertical="center" wrapText="1"/>
    </xf>
    <xf numFmtId="0" fontId="29" fillId="33" borderId="37" xfId="50" applyFont="1" applyFill="1" applyBorder="1" applyAlignment="1">
      <alignment horizontal="center" vertical="center" wrapText="1"/>
      <protection/>
    </xf>
    <xf numFmtId="0" fontId="30" fillId="38" borderId="34" xfId="0" applyFont="1" applyFill="1" applyBorder="1" applyAlignment="1">
      <alignment horizontal="center" vertical="center" wrapText="1"/>
    </xf>
    <xf numFmtId="0" fontId="30" fillId="38" borderId="35" xfId="0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horizontal="center" vertical="center" wrapText="1"/>
    </xf>
    <xf numFmtId="0" fontId="36" fillId="36" borderId="21" xfId="0" applyFont="1" applyFill="1" applyBorder="1" applyAlignment="1">
      <alignment horizontal="center" vertical="center" wrapText="1"/>
    </xf>
    <xf numFmtId="0" fontId="35" fillId="0" borderId="0" xfId="49" applyFont="1" applyAlignment="1">
      <alignment/>
      <protection/>
    </xf>
    <xf numFmtId="0" fontId="35" fillId="0" borderId="38" xfId="49" applyFont="1" applyBorder="1" applyAlignment="1">
      <alignment horizontal="center"/>
      <protection/>
    </xf>
    <xf numFmtId="0" fontId="9" fillId="36" borderId="39" xfId="49" applyFont="1" applyFill="1" applyBorder="1" applyAlignment="1">
      <alignment horizontal="center" vertical="center"/>
      <protection/>
    </xf>
    <xf numFmtId="0" fontId="13" fillId="0" borderId="0" xfId="47" applyFont="1" applyAlignment="1">
      <alignment horizontal="center" vertical="center" wrapText="1"/>
      <protection/>
    </xf>
    <xf numFmtId="0" fontId="13" fillId="0" borderId="0" xfId="47" applyFont="1" applyBorder="1" applyAlignment="1">
      <alignment horizontal="left" vertical="center" wrapText="1"/>
      <protection/>
    </xf>
    <xf numFmtId="0" fontId="13" fillId="0" borderId="0" xfId="47" applyFont="1" applyAlignment="1">
      <alignment wrapText="1"/>
      <protection/>
    </xf>
    <xf numFmtId="0" fontId="9" fillId="0" borderId="0" xfId="49" applyFont="1" applyAlignment="1">
      <alignment horizontal="center" wrapText="1"/>
      <protection/>
    </xf>
    <xf numFmtId="0" fontId="8" fillId="0" borderId="40" xfId="49" applyFont="1" applyFill="1" applyBorder="1" applyAlignment="1">
      <alignment horizontal="left" vertical="center"/>
      <protection/>
    </xf>
    <xf numFmtId="1" fontId="8" fillId="0" borderId="10" xfId="49" applyNumberFormat="1" applyFont="1" applyBorder="1" applyAlignment="1">
      <alignment horizontal="center"/>
      <protection/>
    </xf>
    <xf numFmtId="0" fontId="8" fillId="0" borderId="10" xfId="49" applyFont="1" applyBorder="1" applyAlignment="1">
      <alignment horizontal="left"/>
      <protection/>
    </xf>
    <xf numFmtId="0" fontId="0" fillId="0" borderId="10" xfId="0" applyBorder="1" applyAlignment="1">
      <alignment vertical="center"/>
    </xf>
    <xf numFmtId="0" fontId="9" fillId="0" borderId="10" xfId="49" applyFont="1" applyBorder="1">
      <alignment/>
      <protection/>
    </xf>
    <xf numFmtId="0" fontId="9" fillId="0" borderId="10" xfId="49" applyFont="1" applyBorder="1" applyAlignment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" fontId="34" fillId="0" borderId="10" xfId="0" applyNumberFormat="1" applyFont="1" applyFill="1" applyBorder="1" applyAlignment="1" applyProtection="1">
      <alignment horizontal="center" vertical="center"/>
      <protection hidden="1"/>
    </xf>
    <xf numFmtId="1" fontId="42" fillId="32" borderId="10" xfId="0" applyNumberFormat="1" applyFont="1" applyFill="1" applyBorder="1" applyAlignment="1" applyProtection="1">
      <alignment horizontal="center" vertical="center"/>
      <protection hidden="1"/>
    </xf>
    <xf numFmtId="0" fontId="34" fillId="32" borderId="10" xfId="0" applyFont="1" applyFill="1" applyBorder="1" applyAlignment="1" applyProtection="1">
      <alignment horizontal="center" vertical="center"/>
      <protection hidden="1"/>
    </xf>
    <xf numFmtId="1" fontId="43" fillId="0" borderId="10" xfId="0" applyNumberFormat="1" applyFont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1" fontId="34" fillId="0" borderId="40" xfId="0" applyNumberFormat="1" applyFont="1" applyFill="1" applyBorder="1" applyAlignment="1" applyProtection="1">
      <alignment horizontal="center" vertical="center"/>
      <protection locked="0"/>
    </xf>
    <xf numFmtId="1" fontId="34" fillId="0" borderId="40" xfId="0" applyNumberFormat="1" applyFont="1" applyFill="1" applyBorder="1" applyAlignment="1" applyProtection="1">
      <alignment horizontal="center" vertical="center"/>
      <protection hidden="1"/>
    </xf>
    <xf numFmtId="1" fontId="42" fillId="0" borderId="40" xfId="0" applyNumberFormat="1" applyFont="1" applyFill="1" applyBorder="1" applyAlignment="1" applyProtection="1">
      <alignment horizontal="center" vertical="center"/>
      <protection hidden="1"/>
    </xf>
    <xf numFmtId="0" fontId="34" fillId="0" borderId="40" xfId="0" applyFont="1" applyFill="1" applyBorder="1" applyAlignment="1" applyProtection="1">
      <alignment horizontal="center" vertical="center"/>
      <protection hidden="1"/>
    </xf>
    <xf numFmtId="0" fontId="34" fillId="0" borderId="40" xfId="0" applyFont="1" applyFill="1" applyBorder="1" applyAlignment="1" applyProtection="1">
      <alignment horizontal="center" vertical="center"/>
      <protection locked="0"/>
    </xf>
    <xf numFmtId="2" fontId="0" fillId="0" borderId="40" xfId="0" applyNumberFormat="1" applyFill="1" applyBorder="1" applyAlignment="1" applyProtection="1">
      <alignment horizontal="center" vertical="center"/>
      <protection hidden="1"/>
    </xf>
    <xf numFmtId="1" fontId="33" fillId="0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73" fillId="0" borderId="10" xfId="0" applyFont="1" applyBorder="1" applyAlignment="1">
      <alignment horizontal="center"/>
    </xf>
    <xf numFmtId="0" fontId="95" fillId="0" borderId="0" xfId="0" applyFont="1" applyAlignment="1">
      <alignment horizontal="right" vertical="center"/>
    </xf>
    <xf numFmtId="0" fontId="37" fillId="0" borderId="10" xfId="50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/>
    </xf>
    <xf numFmtId="0" fontId="10" fillId="0" borderId="10" xfId="50" applyFont="1" applyBorder="1" applyAlignment="1">
      <alignment vertical="center"/>
      <protection/>
    </xf>
    <xf numFmtId="0" fontId="95" fillId="0" borderId="0" xfId="0" applyFont="1" applyAlignment="1">
      <alignment vertical="center"/>
    </xf>
    <xf numFmtId="0" fontId="95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36" borderId="41" xfId="0" applyFont="1" applyFill="1" applyBorder="1" applyAlignment="1">
      <alignment horizontal="center"/>
    </xf>
    <xf numFmtId="0" fontId="37" fillId="0" borderId="41" xfId="50" applyFont="1" applyBorder="1" applyAlignment="1">
      <alignment horizontal="center" vertical="center"/>
      <protection/>
    </xf>
    <xf numFmtId="0" fontId="37" fillId="0" borderId="42" xfId="50" applyFont="1" applyBorder="1" applyAlignment="1">
      <alignment horizontal="center" vertical="center"/>
      <protection/>
    </xf>
    <xf numFmtId="0" fontId="27" fillId="0" borderId="20" xfId="50" applyFont="1" applyBorder="1" applyAlignment="1">
      <alignment horizontal="center" vertical="center"/>
      <protection/>
    </xf>
    <xf numFmtId="20" fontId="25" fillId="0" borderId="0" xfId="50" applyNumberFormat="1" applyFont="1" applyFill="1" applyBorder="1" applyAlignment="1">
      <alignment horizontal="left" vertical="center"/>
      <protection/>
    </xf>
    <xf numFmtId="20" fontId="44" fillId="0" borderId="0" xfId="50" applyNumberFormat="1" applyFont="1" applyFill="1" applyBorder="1" applyAlignment="1">
      <alignment horizontal="left" vertical="center"/>
      <protection/>
    </xf>
    <xf numFmtId="0" fontId="31" fillId="0" borderId="28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horizontal="center" vertical="center" wrapText="1"/>
    </xf>
    <xf numFmtId="0" fontId="36" fillId="36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8" fillId="0" borderId="40" xfId="49" applyFont="1" applyFill="1" applyBorder="1" applyAlignment="1">
      <alignment horizontal="center"/>
      <protection/>
    </xf>
    <xf numFmtId="0" fontId="0" fillId="0" borderId="40" xfId="0" applyBorder="1" applyAlignment="1">
      <alignment vertical="center"/>
    </xf>
    <xf numFmtId="0" fontId="9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0" fillId="0" borderId="0" xfId="49" applyFont="1" applyFill="1" applyBorder="1" applyAlignment="1">
      <alignment horizontal="center"/>
      <protection/>
    </xf>
    <xf numFmtId="0" fontId="8" fillId="0" borderId="0" xfId="49" applyFont="1" applyFill="1" applyBorder="1">
      <alignment/>
      <protection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9" fillId="0" borderId="0" xfId="49" applyFont="1" applyFill="1" applyBorder="1">
      <alignment/>
      <protection/>
    </xf>
    <xf numFmtId="0" fontId="20" fillId="0" borderId="0" xfId="49" applyFont="1" applyAlignment="1">
      <alignment horizontal="center"/>
      <protection/>
    </xf>
    <xf numFmtId="0" fontId="9" fillId="33" borderId="10" xfId="49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hidden="1"/>
    </xf>
    <xf numFmtId="1" fontId="33" fillId="39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34" borderId="10" xfId="0" applyNumberFormat="1" applyFill="1" applyBorder="1" applyAlignment="1" applyProtection="1">
      <alignment horizontal="center" vertical="center"/>
      <protection hidden="1"/>
    </xf>
    <xf numFmtId="1" fontId="7" fillId="22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center" vertical="center" wrapText="1"/>
      <protection hidden="1" locked="0"/>
    </xf>
    <xf numFmtId="0" fontId="3" fillId="0" borderId="51" xfId="0" applyFont="1" applyBorder="1" applyAlignment="1" applyProtection="1">
      <alignment horizontal="center" vertical="center" wrapText="1"/>
      <protection hidden="1" locked="0"/>
    </xf>
    <xf numFmtId="0" fontId="3" fillId="0" borderId="52" xfId="0" applyFont="1" applyBorder="1" applyAlignment="1" applyProtection="1">
      <alignment horizontal="center" vertical="center" wrapText="1"/>
      <protection hidden="1" locked="0"/>
    </xf>
    <xf numFmtId="0" fontId="3" fillId="0" borderId="53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1" fontId="34" fillId="0" borderId="10" xfId="0" applyNumberFormat="1" applyFont="1" applyBorder="1" applyAlignment="1" applyProtection="1">
      <alignment horizontal="center" vertical="center"/>
      <protection locked="0"/>
    </xf>
    <xf numFmtId="1" fontId="34" fillId="22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wrapText="1"/>
    </xf>
    <xf numFmtId="0" fontId="13" fillId="0" borderId="10" xfId="47" applyFont="1" applyBorder="1" applyAlignment="1">
      <alignment horizontal="center" vertical="center"/>
      <protection/>
    </xf>
    <xf numFmtId="0" fontId="24" fillId="0" borderId="54" xfId="47" applyFont="1" applyBorder="1" applyAlignment="1">
      <alignment horizontal="center" vertical="center"/>
      <protection/>
    </xf>
    <xf numFmtId="0" fontId="24" fillId="0" borderId="51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24" fillId="0" borderId="49" xfId="47" applyFont="1" applyBorder="1" applyAlignment="1">
      <alignment horizontal="center" vertical="center"/>
      <protection/>
    </xf>
    <xf numFmtId="0" fontId="24" fillId="0" borderId="38" xfId="47" applyFont="1" applyBorder="1" applyAlignment="1">
      <alignment horizontal="center" vertical="center"/>
      <protection/>
    </xf>
    <xf numFmtId="0" fontId="24" fillId="0" borderId="53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3" fillId="0" borderId="27" xfId="47" applyFont="1" applyBorder="1" applyAlignment="1">
      <alignment horizontal="center" vertical="center"/>
      <protection/>
    </xf>
    <xf numFmtId="0" fontId="13" fillId="0" borderId="55" xfId="47" applyFont="1" applyBorder="1" applyAlignment="1">
      <alignment horizontal="center" vertical="center" wrapText="1"/>
      <protection/>
    </xf>
    <xf numFmtId="0" fontId="13" fillId="0" borderId="55" xfId="47" applyFont="1" applyBorder="1" applyAlignment="1">
      <alignment horizontal="center" vertical="center"/>
      <protection/>
    </xf>
    <xf numFmtId="0" fontId="13" fillId="0" borderId="56" xfId="47" applyFont="1" applyBorder="1" applyAlignment="1">
      <alignment horizontal="center" vertical="center" wrapText="1"/>
      <protection/>
    </xf>
    <xf numFmtId="0" fontId="14" fillId="0" borderId="55" xfId="47" applyFont="1" applyBorder="1" applyAlignment="1">
      <alignment horizontal="center" vertical="center"/>
      <protection/>
    </xf>
    <xf numFmtId="0" fontId="15" fillId="0" borderId="57" xfId="47" applyFont="1" applyFill="1" applyBorder="1" applyAlignment="1">
      <alignment horizontal="center" vertical="center"/>
      <protection/>
    </xf>
    <xf numFmtId="0" fontId="13" fillId="0" borderId="50" xfId="47" applyFont="1" applyBorder="1" applyAlignment="1">
      <alignment horizontal="center" vertical="center" wrapText="1"/>
      <protection/>
    </xf>
    <xf numFmtId="0" fontId="13" fillId="0" borderId="54" xfId="47" applyFont="1" applyBorder="1" applyAlignment="1">
      <alignment horizontal="center" vertical="center" wrapText="1"/>
      <protection/>
    </xf>
    <xf numFmtId="0" fontId="13" fillId="0" borderId="58" xfId="47" applyFont="1" applyBorder="1" applyAlignment="1">
      <alignment horizontal="center" vertical="center" wrapText="1"/>
      <protection/>
    </xf>
    <xf numFmtId="0" fontId="13" fillId="0" borderId="59" xfId="47" applyFont="1" applyBorder="1" applyAlignment="1">
      <alignment horizontal="center" vertical="center" wrapText="1"/>
      <protection/>
    </xf>
    <xf numFmtId="0" fontId="13" fillId="0" borderId="0" xfId="47" applyFont="1" applyBorder="1" applyAlignment="1">
      <alignment horizontal="center" vertical="center" wrapText="1"/>
      <protection/>
    </xf>
    <xf numFmtId="0" fontId="13" fillId="0" borderId="27" xfId="47" applyFont="1" applyBorder="1" applyAlignment="1">
      <alignment horizontal="center" vertical="center" wrapText="1"/>
      <protection/>
    </xf>
    <xf numFmtId="0" fontId="13" fillId="0" borderId="52" xfId="47" applyFont="1" applyBorder="1" applyAlignment="1">
      <alignment horizontal="center" vertical="center" wrapText="1"/>
      <protection/>
    </xf>
    <xf numFmtId="0" fontId="13" fillId="0" borderId="38" xfId="47" applyFont="1" applyBorder="1" applyAlignment="1">
      <alignment horizontal="center" vertical="center" wrapText="1"/>
      <protection/>
    </xf>
    <xf numFmtId="0" fontId="13" fillId="0" borderId="60" xfId="47" applyFont="1" applyBorder="1" applyAlignment="1">
      <alignment horizontal="center" vertical="center" wrapText="1"/>
      <protection/>
    </xf>
    <xf numFmtId="0" fontId="14" fillId="0" borderId="55" xfId="47" applyFont="1" applyFill="1" applyBorder="1" applyAlignment="1">
      <alignment horizontal="center" vertical="center"/>
      <protection/>
    </xf>
    <xf numFmtId="0" fontId="15" fillId="0" borderId="61" xfId="47" applyFont="1" applyFill="1" applyBorder="1" applyAlignment="1">
      <alignment horizontal="center" vertical="center"/>
      <protection/>
    </xf>
    <xf numFmtId="0" fontId="13" fillId="0" borderId="11" xfId="47" applyFont="1" applyBorder="1" applyAlignment="1">
      <alignment horizontal="center" vertical="center" wrapText="1"/>
      <protection/>
    </xf>
    <xf numFmtId="0" fontId="13" fillId="0" borderId="62" xfId="47" applyFont="1" applyBorder="1" applyAlignment="1">
      <alignment horizontal="center" vertical="center" wrapText="1"/>
      <protection/>
    </xf>
    <xf numFmtId="0" fontId="13" fillId="0" borderId="57" xfId="47" applyFont="1" applyBorder="1" applyAlignment="1">
      <alignment horizontal="center" vertical="center" wrapText="1"/>
      <protection/>
    </xf>
    <xf numFmtId="0" fontId="13" fillId="0" borderId="63" xfId="47" applyFont="1" applyBorder="1" applyAlignment="1">
      <alignment horizontal="center" vertical="center" wrapText="1"/>
      <protection/>
    </xf>
    <xf numFmtId="0" fontId="13" fillId="0" borderId="12" xfId="47" applyFont="1" applyBorder="1" applyAlignment="1">
      <alignment horizontal="center" vertical="center" wrapText="1"/>
      <protection/>
    </xf>
    <xf numFmtId="0" fontId="13" fillId="0" borderId="13" xfId="47" applyFont="1" applyBorder="1" applyAlignment="1">
      <alignment horizontal="center" vertical="center" wrapText="1"/>
      <protection/>
    </xf>
    <xf numFmtId="0" fontId="13" fillId="0" borderId="61" xfId="47" applyFont="1" applyBorder="1" applyAlignment="1">
      <alignment horizontal="center" vertical="center" wrapText="1"/>
      <protection/>
    </xf>
    <xf numFmtId="0" fontId="14" fillId="0" borderId="56" xfId="47" applyFont="1" applyBorder="1" applyAlignment="1">
      <alignment horizontal="center" vertical="center"/>
      <protection/>
    </xf>
    <xf numFmtId="0" fontId="40" fillId="0" borderId="11" xfId="47" applyFont="1" applyBorder="1" applyAlignment="1">
      <alignment horizontal="center" vertical="center" wrapText="1"/>
      <protection/>
    </xf>
    <xf numFmtId="0" fontId="40" fillId="0" borderId="62" xfId="47" applyFont="1" applyBorder="1" applyAlignment="1">
      <alignment horizontal="center" vertical="center" wrapText="1"/>
      <protection/>
    </xf>
    <xf numFmtId="0" fontId="40" fillId="0" borderId="57" xfId="47" applyFont="1" applyBorder="1" applyAlignment="1">
      <alignment horizontal="center" vertical="center" wrapText="1"/>
      <protection/>
    </xf>
    <xf numFmtId="0" fontId="40" fillId="0" borderId="63" xfId="47" applyFont="1" applyBorder="1" applyAlignment="1">
      <alignment horizontal="center" vertical="center" wrapText="1"/>
      <protection/>
    </xf>
    <xf numFmtId="0" fontId="40" fillId="0" borderId="0" xfId="47" applyFont="1" applyBorder="1" applyAlignment="1">
      <alignment horizontal="center" vertical="center" wrapText="1"/>
      <protection/>
    </xf>
    <xf numFmtId="0" fontId="40" fillId="0" borderId="27" xfId="47" applyFont="1" applyBorder="1" applyAlignment="1">
      <alignment horizontal="center" vertical="center" wrapText="1"/>
      <protection/>
    </xf>
    <xf numFmtId="0" fontId="40" fillId="0" borderId="12" xfId="47" applyFont="1" applyBorder="1" applyAlignment="1">
      <alignment horizontal="center" vertical="center" wrapText="1"/>
      <protection/>
    </xf>
    <xf numFmtId="0" fontId="40" fillId="0" borderId="13" xfId="47" applyFont="1" applyBorder="1" applyAlignment="1">
      <alignment horizontal="center" vertical="center" wrapText="1"/>
      <protection/>
    </xf>
    <xf numFmtId="0" fontId="40" fillId="0" borderId="61" xfId="47" applyFont="1" applyBorder="1" applyAlignment="1">
      <alignment horizontal="center" vertical="center" wrapText="1"/>
      <protection/>
    </xf>
    <xf numFmtId="0" fontId="13" fillId="0" borderId="0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3" fillId="0" borderId="51" xfId="47" applyFont="1" applyBorder="1" applyAlignment="1">
      <alignment horizontal="center" vertical="center" wrapText="1"/>
      <protection/>
    </xf>
    <xf numFmtId="0" fontId="13" fillId="0" borderId="49" xfId="47" applyFont="1" applyBorder="1" applyAlignment="1">
      <alignment horizontal="center" vertical="center" wrapText="1"/>
      <protection/>
    </xf>
    <xf numFmtId="0" fontId="13" fillId="0" borderId="53" xfId="47" applyFont="1" applyBorder="1" applyAlignment="1">
      <alignment horizontal="center" vertical="center" wrapText="1"/>
      <protection/>
    </xf>
    <xf numFmtId="0" fontId="16" fillId="0" borderId="0" xfId="47" applyFont="1" applyBorder="1" applyAlignment="1">
      <alignment horizontal="center" vertical="center" wrapText="1"/>
      <protection/>
    </xf>
    <xf numFmtId="167" fontId="13" fillId="0" borderId="0" xfId="47" applyNumberFormat="1" applyFont="1" applyBorder="1" applyAlignment="1">
      <alignment horizontal="center"/>
      <protection/>
    </xf>
    <xf numFmtId="0" fontId="13" fillId="0" borderId="50" xfId="47" applyFont="1" applyBorder="1" applyAlignment="1">
      <alignment horizontal="left" vertical="center"/>
      <protection/>
    </xf>
    <xf numFmtId="0" fontId="13" fillId="0" borderId="54" xfId="47" applyFont="1" applyBorder="1" applyAlignment="1">
      <alignment horizontal="left" vertical="center"/>
      <protection/>
    </xf>
    <xf numFmtId="0" fontId="13" fillId="0" borderId="51" xfId="47" applyFont="1" applyBorder="1" applyAlignment="1">
      <alignment horizontal="left" vertical="center"/>
      <protection/>
    </xf>
    <xf numFmtId="0" fontId="13" fillId="0" borderId="59" xfId="47" applyFont="1" applyBorder="1" applyAlignment="1">
      <alignment horizontal="left" vertical="center"/>
      <protection/>
    </xf>
    <xf numFmtId="0" fontId="13" fillId="0" borderId="0" xfId="47" applyFont="1" applyBorder="1" applyAlignment="1">
      <alignment horizontal="left" vertical="center"/>
      <protection/>
    </xf>
    <xf numFmtId="0" fontId="13" fillId="0" borderId="49" xfId="47" applyFont="1" applyBorder="1" applyAlignment="1">
      <alignment horizontal="left" vertical="center"/>
      <protection/>
    </xf>
    <xf numFmtId="0" fontId="13" fillId="0" borderId="52" xfId="47" applyFont="1" applyBorder="1" applyAlignment="1">
      <alignment horizontal="left" vertical="center"/>
      <protection/>
    </xf>
    <xf numFmtId="0" fontId="13" fillId="0" borderId="38" xfId="47" applyFont="1" applyBorder="1" applyAlignment="1">
      <alignment horizontal="left" vertical="center"/>
      <protection/>
    </xf>
    <xf numFmtId="0" fontId="13" fillId="0" borderId="53" xfId="47" applyFont="1" applyBorder="1" applyAlignment="1">
      <alignment horizontal="left" vertical="center"/>
      <protection/>
    </xf>
    <xf numFmtId="0" fontId="13" fillId="0" borderId="11" xfId="47" applyFont="1" applyBorder="1" applyAlignment="1">
      <alignment horizontal="center" wrapText="1"/>
      <protection/>
    </xf>
    <xf numFmtId="0" fontId="13" fillId="0" borderId="62" xfId="47" applyFont="1" applyBorder="1" applyAlignment="1">
      <alignment horizontal="center" wrapText="1"/>
      <protection/>
    </xf>
    <xf numFmtId="0" fontId="13" fillId="0" borderId="57" xfId="47" applyFont="1" applyBorder="1" applyAlignment="1">
      <alignment horizontal="center" wrapText="1"/>
      <protection/>
    </xf>
    <xf numFmtId="0" fontId="13" fillId="0" borderId="63" xfId="47" applyFont="1" applyBorder="1" applyAlignment="1">
      <alignment horizontal="center" wrapText="1"/>
      <protection/>
    </xf>
    <xf numFmtId="0" fontId="13" fillId="0" borderId="0" xfId="47" applyFont="1" applyBorder="1" applyAlignment="1">
      <alignment horizontal="center" wrapText="1"/>
      <protection/>
    </xf>
    <xf numFmtId="0" fontId="13" fillId="0" borderId="27" xfId="47" applyFont="1" applyBorder="1" applyAlignment="1">
      <alignment horizontal="center" wrapText="1"/>
      <protection/>
    </xf>
    <xf numFmtId="0" fontId="13" fillId="0" borderId="12" xfId="47" applyFont="1" applyBorder="1" applyAlignment="1">
      <alignment horizontal="center" wrapText="1"/>
      <protection/>
    </xf>
    <xf numFmtId="0" fontId="13" fillId="0" borderId="13" xfId="47" applyFont="1" applyBorder="1" applyAlignment="1">
      <alignment horizontal="center" wrapText="1"/>
      <protection/>
    </xf>
    <xf numFmtId="0" fontId="13" fillId="0" borderId="61" xfId="47" applyFont="1" applyBorder="1" applyAlignment="1">
      <alignment horizontal="center" wrapText="1"/>
      <protection/>
    </xf>
    <xf numFmtId="0" fontId="40" fillId="0" borderId="11" xfId="47" applyFont="1" applyBorder="1" applyAlignment="1">
      <alignment horizontal="center" vertical="center"/>
      <protection/>
    </xf>
    <xf numFmtId="0" fontId="40" fillId="0" borderId="62" xfId="47" applyFont="1" applyBorder="1" applyAlignment="1">
      <alignment horizontal="center" vertical="center"/>
      <protection/>
    </xf>
    <xf numFmtId="0" fontId="40" fillId="0" borderId="57" xfId="47" applyFont="1" applyBorder="1" applyAlignment="1">
      <alignment horizontal="center" vertical="center"/>
      <protection/>
    </xf>
    <xf numFmtId="0" fontId="40" fillId="0" borderId="63" xfId="47" applyFont="1" applyBorder="1" applyAlignment="1">
      <alignment horizontal="center" vertical="center"/>
      <protection/>
    </xf>
    <xf numFmtId="0" fontId="40" fillId="0" borderId="0" xfId="47" applyFont="1" applyBorder="1" applyAlignment="1">
      <alignment horizontal="center" vertical="center"/>
      <protection/>
    </xf>
    <xf numFmtId="0" fontId="40" fillId="0" borderId="27" xfId="47" applyFont="1" applyBorder="1" applyAlignment="1">
      <alignment horizontal="center" vertical="center"/>
      <protection/>
    </xf>
    <xf numFmtId="0" fontId="40" fillId="0" borderId="12" xfId="47" applyFont="1" applyBorder="1" applyAlignment="1">
      <alignment horizontal="center" vertical="center"/>
      <protection/>
    </xf>
    <xf numFmtId="0" fontId="40" fillId="0" borderId="13" xfId="47" applyFont="1" applyBorder="1" applyAlignment="1">
      <alignment horizontal="center" vertical="center"/>
      <protection/>
    </xf>
    <xf numFmtId="0" fontId="40" fillId="0" borderId="61" xfId="47" applyFont="1" applyBorder="1" applyAlignment="1">
      <alignment horizontal="center" vertical="center"/>
      <protection/>
    </xf>
    <xf numFmtId="0" fontId="41" fillId="0" borderId="55" xfId="47" applyFont="1" applyBorder="1" applyAlignment="1">
      <alignment horizontal="center" vertical="center"/>
      <protection/>
    </xf>
    <xf numFmtId="0" fontId="96" fillId="0" borderId="46" xfId="50" applyFont="1" applyBorder="1" applyAlignment="1">
      <alignment horizontal="center" vertical="center"/>
      <protection/>
    </xf>
    <xf numFmtId="0" fontId="96" fillId="0" borderId="64" xfId="50" applyFont="1" applyBorder="1" applyAlignment="1">
      <alignment horizontal="center" vertical="center"/>
      <protection/>
    </xf>
    <xf numFmtId="0" fontId="96" fillId="0" borderId="47" xfId="50" applyFont="1" applyBorder="1" applyAlignment="1">
      <alignment horizontal="center" vertical="center"/>
      <protection/>
    </xf>
    <xf numFmtId="0" fontId="96" fillId="0" borderId="16" xfId="50" applyFont="1" applyBorder="1" applyAlignment="1">
      <alignment horizontal="center" vertical="center"/>
      <protection/>
    </xf>
    <xf numFmtId="0" fontId="96" fillId="0" borderId="0" xfId="50" applyFont="1" applyBorder="1" applyAlignment="1">
      <alignment horizontal="center" vertical="center"/>
      <protection/>
    </xf>
    <xf numFmtId="0" fontId="96" fillId="0" borderId="65" xfId="50" applyFont="1" applyBorder="1" applyAlignment="1">
      <alignment horizontal="center" vertical="center"/>
      <protection/>
    </xf>
    <xf numFmtId="0" fontId="96" fillId="0" borderId="20" xfId="50" applyFont="1" applyBorder="1" applyAlignment="1">
      <alignment horizontal="center" vertical="center"/>
      <protection/>
    </xf>
    <xf numFmtId="0" fontId="96" fillId="0" borderId="66" xfId="50" applyFont="1" applyBorder="1" applyAlignment="1">
      <alignment horizontal="center" vertical="center"/>
      <protection/>
    </xf>
    <xf numFmtId="0" fontId="96" fillId="0" borderId="67" xfId="50" applyFont="1" applyBorder="1" applyAlignment="1">
      <alignment horizontal="center" vertical="center"/>
      <protection/>
    </xf>
    <xf numFmtId="0" fontId="25" fillId="35" borderId="68" xfId="50" applyFont="1" applyFill="1" applyBorder="1" applyAlignment="1">
      <alignment horizontal="center" vertical="center"/>
      <protection/>
    </xf>
    <xf numFmtId="0" fontId="25" fillId="35" borderId="69" xfId="50" applyFont="1" applyFill="1" applyBorder="1" applyAlignment="1">
      <alignment horizontal="center" vertical="center"/>
      <protection/>
    </xf>
    <xf numFmtId="0" fontId="25" fillId="35" borderId="70" xfId="50" applyFont="1" applyFill="1" applyBorder="1" applyAlignment="1">
      <alignment horizontal="center" vertical="center"/>
      <protection/>
    </xf>
    <xf numFmtId="20" fontId="28" fillId="35" borderId="68" xfId="50" applyNumberFormat="1" applyFont="1" applyFill="1" applyBorder="1" applyAlignment="1">
      <alignment horizontal="center" vertical="center" wrapText="1"/>
      <protection/>
    </xf>
    <xf numFmtId="20" fontId="28" fillId="35" borderId="44" xfId="50" applyNumberFormat="1" applyFont="1" applyFill="1" applyBorder="1" applyAlignment="1">
      <alignment horizontal="center" vertical="center" wrapText="1"/>
      <protection/>
    </xf>
    <xf numFmtId="20" fontId="28" fillId="35" borderId="46" xfId="50" applyNumberFormat="1" applyFont="1" applyFill="1" applyBorder="1" applyAlignment="1">
      <alignment horizontal="center" vertical="center"/>
      <protection/>
    </xf>
    <xf numFmtId="20" fontId="28" fillId="35" borderId="20" xfId="50" applyNumberFormat="1" applyFont="1" applyFill="1" applyBorder="1" applyAlignment="1">
      <alignment horizontal="center" vertical="center"/>
      <protection/>
    </xf>
    <xf numFmtId="20" fontId="28" fillId="35" borderId="71" xfId="50" applyNumberFormat="1" applyFont="1" applyFill="1" applyBorder="1" applyAlignment="1">
      <alignment horizontal="left" vertical="center"/>
      <protection/>
    </xf>
    <xf numFmtId="20" fontId="28" fillId="35" borderId="72" xfId="50" applyNumberFormat="1" applyFont="1" applyFill="1" applyBorder="1" applyAlignment="1">
      <alignment horizontal="left" vertical="center"/>
      <protection/>
    </xf>
    <xf numFmtId="0" fontId="96" fillId="0" borderId="14" xfId="50" applyFont="1" applyBorder="1" applyAlignment="1">
      <alignment horizontal="center" vertical="center"/>
      <protection/>
    </xf>
    <xf numFmtId="0" fontId="96" fillId="0" borderId="25" xfId="50" applyFont="1" applyBorder="1" applyAlignment="1">
      <alignment horizontal="center" vertical="center"/>
      <protection/>
    </xf>
    <xf numFmtId="0" fontId="96" fillId="0" borderId="26" xfId="50" applyFont="1" applyBorder="1" applyAlignment="1">
      <alignment horizontal="center" vertical="center"/>
      <protection/>
    </xf>
    <xf numFmtId="20" fontId="97" fillId="40" borderId="28" xfId="50" applyNumberFormat="1" applyFont="1" applyFill="1" applyBorder="1" applyAlignment="1">
      <alignment horizontal="center" vertical="center" wrapText="1"/>
      <protection/>
    </xf>
    <xf numFmtId="20" fontId="97" fillId="40" borderId="29" xfId="50" applyNumberFormat="1" applyFont="1" applyFill="1" applyBorder="1" applyAlignment="1">
      <alignment horizontal="center" vertical="center" wrapText="1"/>
      <protection/>
    </xf>
    <xf numFmtId="20" fontId="97" fillId="40" borderId="69" xfId="50" applyNumberFormat="1" applyFont="1" applyFill="1" applyBorder="1" applyAlignment="1">
      <alignment horizontal="center" vertical="center" wrapText="1"/>
      <protection/>
    </xf>
    <xf numFmtId="20" fontId="97" fillId="40" borderId="15" xfId="50" applyNumberFormat="1" applyFont="1" applyFill="1" applyBorder="1" applyAlignment="1">
      <alignment horizontal="center" vertical="center" wrapText="1"/>
      <protection/>
    </xf>
    <xf numFmtId="0" fontId="30" fillId="37" borderId="73" xfId="0" applyFont="1" applyFill="1" applyBorder="1" applyAlignment="1">
      <alignment horizontal="center"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0" fillId="38" borderId="28" xfId="0" applyFont="1" applyFill="1" applyBorder="1" applyAlignment="1">
      <alignment horizontal="center" vertical="center" wrapText="1"/>
    </xf>
    <xf numFmtId="0" fontId="30" fillId="38" borderId="15" xfId="0" applyFont="1" applyFill="1" applyBorder="1" applyAlignment="1">
      <alignment horizontal="center" vertical="center" wrapText="1"/>
    </xf>
    <xf numFmtId="0" fontId="30" fillId="33" borderId="42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20" fontId="28" fillId="35" borderId="24" xfId="50" applyNumberFormat="1" applyFont="1" applyFill="1" applyBorder="1" applyAlignment="1">
      <alignment horizontal="left" vertical="center"/>
      <protection/>
    </xf>
    <xf numFmtId="0" fontId="35" fillId="0" borderId="0" xfId="49" applyFont="1" applyBorder="1" applyAlignment="1">
      <alignment horizontal="center" wrapText="1"/>
      <protection/>
    </xf>
    <xf numFmtId="0" fontId="35" fillId="0" borderId="0" xfId="49" applyFont="1" applyBorder="1" applyAlignment="1">
      <alignment horizontal="center"/>
      <protection/>
    </xf>
    <xf numFmtId="1" fontId="98" fillId="41" borderId="10" xfId="0" applyNumberFormat="1" applyFont="1" applyFill="1" applyBorder="1" applyAlignment="1" applyProtection="1">
      <alignment horizontal="center" vertical="center"/>
      <protection hidden="1"/>
    </xf>
    <xf numFmtId="1" fontId="70" fillId="0" borderId="10" xfId="0" applyNumberFormat="1" applyFont="1" applyFill="1" applyBorder="1" applyAlignment="1" applyProtection="1">
      <alignment horizontal="center" vertical="center"/>
      <protection locked="0"/>
    </xf>
    <xf numFmtId="1" fontId="70" fillId="0" borderId="10" xfId="0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B O C C I A" xfId="47"/>
    <cellStyle name="normálne_Hárok1" xfId="48"/>
    <cellStyle name="Normální 2" xfId="49"/>
    <cellStyle name="Normální 3" xfId="50"/>
    <cellStyle name="Normální 4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581025</xdr:colOff>
      <xdr:row>2</xdr:row>
      <xdr:rowOff>38100</xdr:rowOff>
    </xdr:to>
    <xdr:pic>
      <xdr:nvPicPr>
        <xdr:cNvPr id="1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628650</xdr:colOff>
      <xdr:row>2</xdr:row>
      <xdr:rowOff>180975</xdr:rowOff>
    </xdr:to>
    <xdr:pic>
      <xdr:nvPicPr>
        <xdr:cNvPr id="2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45</xdr:row>
      <xdr:rowOff>66675</xdr:rowOff>
    </xdr:from>
    <xdr:to>
      <xdr:col>0</xdr:col>
      <xdr:colOff>619125</xdr:colOff>
      <xdr:row>45</xdr:row>
      <xdr:rowOff>714375</xdr:rowOff>
    </xdr:to>
    <xdr:pic>
      <xdr:nvPicPr>
        <xdr:cNvPr id="3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4301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ndrej_31.10.2014\boccia\zom%20presov\liga%20boccia%20marec2015_podlipniky\podklady%20k%20turnaju\Vysledky%20-%201.%20ligove%20kolo%20BC3%20-%20Presov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DAJE"/>
      <sheetName val="ZOZNAM"/>
      <sheetName val="SKUPINY"/>
      <sheetName val=" A "/>
      <sheetName val=" B "/>
      <sheetName val="PAVÚK"/>
    </sheetNames>
    <sheetDataSet>
      <sheetData sheetId="1">
        <row r="5">
          <cell r="B5">
            <v>301</v>
          </cell>
          <cell r="C5" t="str">
            <v>Klohna</v>
          </cell>
          <cell r="D5" t="str">
            <v>Boris</v>
          </cell>
          <cell r="E5" t="str">
            <v>Klohna B.</v>
          </cell>
          <cell r="F5" t="str">
            <v>ZOM Prešov</v>
          </cell>
          <cell r="G5" t="str">
            <v>A1</v>
          </cell>
        </row>
        <row r="6">
          <cell r="B6">
            <v>302</v>
          </cell>
          <cell r="C6" t="str">
            <v>Burianek</v>
          </cell>
          <cell r="D6" t="str">
            <v>Adam</v>
          </cell>
          <cell r="E6" t="str">
            <v>Burianek A.</v>
          </cell>
          <cell r="F6" t="str">
            <v>ŠK Altius</v>
          </cell>
          <cell r="G6" t="str">
            <v>A2</v>
          </cell>
        </row>
        <row r="7">
          <cell r="B7">
            <v>303</v>
          </cell>
          <cell r="C7" t="str">
            <v>Košťál</v>
          </cell>
          <cell r="D7" t="str">
            <v>Marián</v>
          </cell>
          <cell r="E7" t="str">
            <v>Košťál M.</v>
          </cell>
          <cell r="F7" t="str">
            <v>ZOM Prešov</v>
          </cell>
          <cell r="G7" t="str">
            <v>A3</v>
          </cell>
        </row>
        <row r="8">
          <cell r="B8">
            <v>304</v>
          </cell>
          <cell r="C8" t="str">
            <v>Tižo</v>
          </cell>
          <cell r="D8" t="str">
            <v>Michal</v>
          </cell>
          <cell r="E8" t="str">
            <v>Tižo M.</v>
          </cell>
          <cell r="F8" t="str">
            <v>OMD v SR</v>
          </cell>
          <cell r="G8" t="str">
            <v>B1</v>
          </cell>
        </row>
        <row r="9">
          <cell r="B9">
            <v>305</v>
          </cell>
          <cell r="C9" t="str">
            <v>Smolková</v>
          </cell>
          <cell r="D9" t="str">
            <v>Mária</v>
          </cell>
          <cell r="E9" t="str">
            <v>Smolková M.</v>
          </cell>
          <cell r="F9" t="str">
            <v>OMD v SR</v>
          </cell>
          <cell r="G9" t="str">
            <v>B2</v>
          </cell>
        </row>
        <row r="10">
          <cell r="B10">
            <v>306</v>
          </cell>
          <cell r="C10" t="str">
            <v>Švarnová</v>
          </cell>
          <cell r="D10" t="str">
            <v>Ľuba</v>
          </cell>
          <cell r="E10" t="str">
            <v>Švarnová Ľ.</v>
          </cell>
          <cell r="F10" t="str">
            <v>OMD v SR</v>
          </cell>
          <cell r="G10" t="str">
            <v>B3</v>
          </cell>
        </row>
        <row r="11">
          <cell r="B11">
            <v>307</v>
          </cell>
          <cell r="E11" t="str">
            <v> .</v>
          </cell>
        </row>
        <row r="12">
          <cell r="B12">
            <v>308</v>
          </cell>
          <cell r="E12" t="str">
            <v> .</v>
          </cell>
        </row>
        <row r="13">
          <cell r="B13">
            <v>309</v>
          </cell>
          <cell r="E13" t="str">
            <v> .</v>
          </cell>
        </row>
        <row r="14">
          <cell r="B14">
            <v>310</v>
          </cell>
          <cell r="E14" t="str">
            <v> .</v>
          </cell>
        </row>
        <row r="15">
          <cell r="B15">
            <v>311</v>
          </cell>
          <cell r="E15" t="str">
            <v> .</v>
          </cell>
        </row>
        <row r="16">
          <cell r="B16">
            <v>312</v>
          </cell>
          <cell r="E16" t="str">
            <v> .</v>
          </cell>
        </row>
        <row r="17">
          <cell r="B17">
            <v>313</v>
          </cell>
          <cell r="E17" t="str">
            <v> .</v>
          </cell>
        </row>
        <row r="18">
          <cell r="B18">
            <v>314</v>
          </cell>
          <cell r="E18" t="str">
            <v> .</v>
          </cell>
        </row>
        <row r="19">
          <cell r="B19">
            <v>315</v>
          </cell>
          <cell r="E19" t="str">
            <v> .</v>
          </cell>
        </row>
        <row r="20">
          <cell r="B20">
            <v>316</v>
          </cell>
          <cell r="E20" t="str">
            <v> .</v>
          </cell>
        </row>
        <row r="21">
          <cell r="B21">
            <v>317</v>
          </cell>
          <cell r="E21" t="str">
            <v> .</v>
          </cell>
        </row>
        <row r="22">
          <cell r="B22">
            <v>318</v>
          </cell>
          <cell r="E22" t="str">
            <v> .</v>
          </cell>
        </row>
        <row r="23">
          <cell r="B23">
            <v>319</v>
          </cell>
          <cell r="E23" t="str">
            <v> .</v>
          </cell>
        </row>
        <row r="24">
          <cell r="B24">
            <v>320</v>
          </cell>
          <cell r="E24" t="str">
            <v> .</v>
          </cell>
        </row>
        <row r="25">
          <cell r="B25">
            <v>321</v>
          </cell>
          <cell r="E25" t="str">
            <v> .</v>
          </cell>
        </row>
        <row r="26">
          <cell r="B26">
            <v>322</v>
          </cell>
          <cell r="E26" t="str">
            <v> .</v>
          </cell>
        </row>
        <row r="27">
          <cell r="B27">
            <v>323</v>
          </cell>
          <cell r="E27" t="str">
            <v> .</v>
          </cell>
        </row>
        <row r="28">
          <cell r="B28">
            <v>324</v>
          </cell>
          <cell r="E28" t="str">
            <v> .</v>
          </cell>
        </row>
        <row r="29">
          <cell r="B29">
            <v>325</v>
          </cell>
          <cell r="E29" t="str">
            <v> .</v>
          </cell>
        </row>
        <row r="30">
          <cell r="B30">
            <v>326</v>
          </cell>
          <cell r="E30" t="str">
            <v> .</v>
          </cell>
        </row>
        <row r="31">
          <cell r="B31">
            <v>327</v>
          </cell>
          <cell r="E31" t="str">
            <v> .</v>
          </cell>
        </row>
        <row r="32">
          <cell r="B32">
            <v>328</v>
          </cell>
          <cell r="E32" t="str">
            <v> .</v>
          </cell>
        </row>
        <row r="33">
          <cell r="B33">
            <v>329</v>
          </cell>
          <cell r="E33" t="str">
            <v> .</v>
          </cell>
        </row>
        <row r="34">
          <cell r="B34">
            <v>330</v>
          </cell>
          <cell r="E34" t="str">
            <v> .</v>
          </cell>
        </row>
        <row r="35">
          <cell r="B35">
            <v>331</v>
          </cell>
          <cell r="E35" t="str">
            <v> .</v>
          </cell>
        </row>
        <row r="36">
          <cell r="B36">
            <v>332</v>
          </cell>
          <cell r="E36" t="str">
            <v> .</v>
          </cell>
        </row>
        <row r="37">
          <cell r="B37">
            <v>333</v>
          </cell>
          <cell r="E37" t="str">
            <v> .</v>
          </cell>
        </row>
        <row r="38">
          <cell r="B38">
            <v>334</v>
          </cell>
          <cell r="E38" t="str">
            <v> .</v>
          </cell>
        </row>
        <row r="39">
          <cell r="B39">
            <v>335</v>
          </cell>
          <cell r="E39" t="str">
            <v> .</v>
          </cell>
        </row>
        <row r="40">
          <cell r="B40">
            <v>336</v>
          </cell>
          <cell r="E40" t="str">
            <v> .</v>
          </cell>
        </row>
        <row r="41">
          <cell r="B41">
            <v>337</v>
          </cell>
          <cell r="E41" t="str">
            <v> 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Y6" sqref="Y6"/>
    </sheetView>
  </sheetViews>
  <sheetFormatPr defaultColWidth="9.140625" defaultRowHeight="15"/>
  <cols>
    <col min="1" max="1" width="12.28125" style="6" customWidth="1"/>
    <col min="2" max="2" width="6.7109375" style="6" customWidth="1"/>
    <col min="3" max="5" width="20.7109375" style="6" customWidth="1"/>
    <col min="6" max="6" width="14.00390625" style="6" customWidth="1"/>
    <col min="7" max="7" width="5.28125" style="199" hidden="1" customWidth="1"/>
    <col min="8" max="8" width="16.8515625" style="6" hidden="1" customWidth="1"/>
    <col min="9" max="9" width="17.7109375" style="6" hidden="1" customWidth="1"/>
    <col min="10" max="10" width="16.8515625" style="6" hidden="1" customWidth="1"/>
    <col min="11" max="11" width="48.140625" style="6" hidden="1" customWidth="1"/>
    <col min="12" max="12" width="9.140625" style="6" hidden="1" customWidth="1"/>
    <col min="13" max="13" width="16.140625" style="110" hidden="1" customWidth="1"/>
    <col min="14" max="14" width="5.421875" style="110" hidden="1" customWidth="1"/>
    <col min="15" max="15" width="7.421875" style="110" hidden="1" customWidth="1"/>
    <col min="16" max="16" width="1.421875" style="110" hidden="1" customWidth="1"/>
    <col min="17" max="17" width="1.28515625" style="110" hidden="1" customWidth="1"/>
    <col min="18" max="18" width="18.140625" style="110" hidden="1" customWidth="1"/>
    <col min="19" max="19" width="5.28125" style="110" hidden="1" customWidth="1"/>
    <col min="20" max="20" width="8.00390625" style="110" hidden="1" customWidth="1"/>
    <col min="21" max="21" width="1.57421875" style="6" hidden="1" customWidth="1"/>
    <col min="22" max="22" width="9.140625" style="6" hidden="1" customWidth="1"/>
    <col min="23" max="16384" width="9.140625" style="6" customWidth="1"/>
  </cols>
  <sheetData>
    <row r="1" spans="1:20" ht="15.75">
      <c r="A1" s="200" t="s">
        <v>237</v>
      </c>
      <c r="B1" s="200"/>
      <c r="C1" s="200"/>
      <c r="D1" s="200"/>
      <c r="E1" s="200"/>
      <c r="F1" s="200"/>
      <c r="G1" s="195"/>
      <c r="H1" s="109"/>
      <c r="I1" s="109"/>
      <c r="J1" s="109"/>
      <c r="K1" s="47"/>
      <c r="L1" s="47"/>
      <c r="M1" s="50" t="s">
        <v>181</v>
      </c>
      <c r="N1"/>
      <c r="O1"/>
      <c r="P1"/>
      <c r="Q1"/>
      <c r="R1"/>
      <c r="S1"/>
      <c r="T1"/>
    </row>
    <row r="2" spans="1:20" ht="15.75">
      <c r="A2" s="200" t="s">
        <v>115</v>
      </c>
      <c r="B2" s="200"/>
      <c r="C2" s="200"/>
      <c r="D2" s="200"/>
      <c r="E2" s="200"/>
      <c r="F2" s="200"/>
      <c r="G2" s="195"/>
      <c r="H2" s="109"/>
      <c r="I2" s="109"/>
      <c r="J2" s="109"/>
      <c r="K2" s="47"/>
      <c r="L2" s="47"/>
      <c r="M2"/>
      <c r="N2"/>
      <c r="O2"/>
      <c r="P2"/>
      <c r="Q2"/>
      <c r="R2"/>
      <c r="S2"/>
      <c r="T2"/>
    </row>
    <row r="3" spans="1:20" ht="15.75">
      <c r="A3" s="200" t="s">
        <v>6</v>
      </c>
      <c r="B3" s="200"/>
      <c r="C3" s="200"/>
      <c r="D3" s="200"/>
      <c r="E3" s="200"/>
      <c r="F3" s="200"/>
      <c r="G3" s="195"/>
      <c r="H3" s="109"/>
      <c r="I3" s="109"/>
      <c r="J3" s="109"/>
      <c r="K3" s="47"/>
      <c r="L3" s="47"/>
      <c r="M3" s="50" t="s">
        <v>182</v>
      </c>
      <c r="N3"/>
      <c r="O3"/>
      <c r="P3"/>
      <c r="Q3"/>
      <c r="R3" s="50" t="s">
        <v>183</v>
      </c>
      <c r="S3"/>
      <c r="T3"/>
    </row>
    <row r="4" spans="1:20" ht="15.75">
      <c r="A4" s="200" t="s">
        <v>116</v>
      </c>
      <c r="B4" s="200"/>
      <c r="C4" s="200"/>
      <c r="D4" s="200"/>
      <c r="E4" s="200"/>
      <c r="F4" s="200"/>
      <c r="G4" s="195"/>
      <c r="H4" s="109"/>
      <c r="I4" s="109"/>
      <c r="J4" s="109"/>
      <c r="K4" s="47"/>
      <c r="L4" s="47"/>
      <c r="M4" s="50" t="s">
        <v>66</v>
      </c>
      <c r="N4" s="50" t="s">
        <v>16</v>
      </c>
      <c r="O4" s="50" t="s">
        <v>4</v>
      </c>
      <c r="P4"/>
      <c r="Q4"/>
      <c r="R4" s="50" t="s">
        <v>67</v>
      </c>
      <c r="S4" s="50" t="s">
        <v>16</v>
      </c>
      <c r="T4" s="50" t="s">
        <v>4</v>
      </c>
    </row>
    <row r="5" spans="1:20" ht="30" customHeight="1">
      <c r="A5" s="141" t="s">
        <v>18</v>
      </c>
      <c r="C5" s="7"/>
      <c r="D5" s="7"/>
      <c r="E5" s="7"/>
      <c r="F5" s="7"/>
      <c r="G5" s="196"/>
      <c r="H5" s="7"/>
      <c r="I5" s="7"/>
      <c r="J5" s="7"/>
      <c r="M5" s="50" t="s">
        <v>68</v>
      </c>
      <c r="N5" s="50" t="s">
        <v>16</v>
      </c>
      <c r="O5" s="50" t="s">
        <v>3</v>
      </c>
      <c r="P5"/>
      <c r="Q5"/>
      <c r="R5" s="50" t="s">
        <v>69</v>
      </c>
      <c r="S5" s="50" t="s">
        <v>16</v>
      </c>
      <c r="T5" s="50" t="s">
        <v>4</v>
      </c>
    </row>
    <row r="6" spans="1:20" ht="30" customHeight="1">
      <c r="A6" s="51" t="s">
        <v>52</v>
      </c>
      <c r="B6" s="201" t="s">
        <v>267</v>
      </c>
      <c r="C6" s="201"/>
      <c r="D6" s="201"/>
      <c r="E6" s="201"/>
      <c r="F6" s="201"/>
      <c r="G6" s="193"/>
      <c r="H6" s="124"/>
      <c r="I6" s="124"/>
      <c r="J6" s="124"/>
      <c r="M6" s="50" t="s">
        <v>184</v>
      </c>
      <c r="N6" s="50" t="s">
        <v>16</v>
      </c>
      <c r="O6" s="50" t="s">
        <v>4</v>
      </c>
      <c r="P6"/>
      <c r="Q6"/>
      <c r="R6" s="50" t="s">
        <v>185</v>
      </c>
      <c r="S6" s="50" t="s">
        <v>15</v>
      </c>
      <c r="T6" s="50" t="s">
        <v>3</v>
      </c>
    </row>
    <row r="7" spans="1:20" ht="15">
      <c r="A7" s="77" t="s">
        <v>40</v>
      </c>
      <c r="B7" s="76" t="s">
        <v>117</v>
      </c>
      <c r="C7" s="145" t="s">
        <v>66</v>
      </c>
      <c r="D7" s="145" t="s">
        <v>324</v>
      </c>
      <c r="E7" s="145" t="s">
        <v>184</v>
      </c>
      <c r="F7" s="145" t="s">
        <v>182</v>
      </c>
      <c r="G7" s="197"/>
      <c r="H7" s="145" t="s">
        <v>148</v>
      </c>
      <c r="I7" s="145" t="s">
        <v>141</v>
      </c>
      <c r="J7" s="145" t="s">
        <v>247</v>
      </c>
      <c r="K7" s="6" t="str">
        <f aca="true" t="shared" si="0" ref="K7:K14">H7&amp;", "&amp;I7&amp;", "&amp;J7&amp;", "&amp;F7</f>
        <v>Kurilák, Opát, Mezík, SVK/1 (KOM)</v>
      </c>
      <c r="M7"/>
      <c r="N7"/>
      <c r="O7"/>
      <c r="P7"/>
      <c r="Q7"/>
      <c r="R7"/>
      <c r="S7"/>
      <c r="T7"/>
    </row>
    <row r="8" spans="1:20" ht="15" customHeight="1">
      <c r="A8" s="77" t="s">
        <v>41</v>
      </c>
      <c r="B8" s="76" t="s">
        <v>118</v>
      </c>
      <c r="C8" s="145" t="s">
        <v>67</v>
      </c>
      <c r="D8" s="145" t="s">
        <v>69</v>
      </c>
      <c r="E8" s="145" t="s">
        <v>325</v>
      </c>
      <c r="F8" s="145" t="s">
        <v>238</v>
      </c>
      <c r="G8" s="197"/>
      <c r="H8" s="145" t="s">
        <v>144</v>
      </c>
      <c r="I8" s="145" t="s">
        <v>146</v>
      </c>
      <c r="J8" s="145" t="s">
        <v>248</v>
      </c>
      <c r="K8" s="6" t="str">
        <f t="shared" si="0"/>
        <v>Minarech, Kudláčová, Sajdak, SVK/CZE (MKS)</v>
      </c>
      <c r="M8" s="50" t="s">
        <v>186</v>
      </c>
      <c r="N8"/>
      <c r="O8"/>
      <c r="P8"/>
      <c r="Q8"/>
      <c r="R8" s="50" t="s">
        <v>187</v>
      </c>
      <c r="S8"/>
      <c r="T8"/>
    </row>
    <row r="9" spans="1:21" ht="15">
      <c r="A9" s="77" t="s">
        <v>42</v>
      </c>
      <c r="B9" s="76" t="s">
        <v>119</v>
      </c>
      <c r="C9" s="145" t="s">
        <v>326</v>
      </c>
      <c r="D9" s="145" t="s">
        <v>86</v>
      </c>
      <c r="E9" s="145" t="s">
        <v>85</v>
      </c>
      <c r="F9" s="145" t="s">
        <v>186</v>
      </c>
      <c r="G9" s="197"/>
      <c r="H9" s="145" t="s">
        <v>140</v>
      </c>
      <c r="I9" s="145" t="s">
        <v>147</v>
      </c>
      <c r="J9" s="145" t="s">
        <v>142</v>
      </c>
      <c r="K9" s="6" t="str">
        <f t="shared" si="0"/>
        <v>Blažková, Petrák, Žabka, CZE/1 (BPŽ)</v>
      </c>
      <c r="L9" s="55"/>
      <c r="M9" s="50" t="s">
        <v>83</v>
      </c>
      <c r="N9" s="50" t="s">
        <v>15</v>
      </c>
      <c r="O9" s="50" t="s">
        <v>3</v>
      </c>
      <c r="P9"/>
      <c r="Q9"/>
      <c r="R9" s="50" t="s">
        <v>188</v>
      </c>
      <c r="S9" s="50" t="s">
        <v>17</v>
      </c>
      <c r="T9" s="50" t="s">
        <v>3</v>
      </c>
      <c r="U9"/>
    </row>
    <row r="10" spans="1:21" ht="15">
      <c r="A10" s="77" t="s">
        <v>268</v>
      </c>
      <c r="B10" s="76" t="s">
        <v>120</v>
      </c>
      <c r="C10" s="145" t="s">
        <v>327</v>
      </c>
      <c r="D10" s="145" t="s">
        <v>189</v>
      </c>
      <c r="E10" s="145" t="s">
        <v>190</v>
      </c>
      <c r="F10" s="145" t="s">
        <v>187</v>
      </c>
      <c r="G10" s="197"/>
      <c r="H10" s="145" t="s">
        <v>239</v>
      </c>
      <c r="I10" s="145" t="s">
        <v>158</v>
      </c>
      <c r="J10" s="145" t="s">
        <v>249</v>
      </c>
      <c r="K10" s="6" t="str">
        <f t="shared" si="0"/>
        <v>Langauer, Nagy, Sáling, HUN (LNS)</v>
      </c>
      <c r="L10" s="55"/>
      <c r="M10" s="50" t="s">
        <v>86</v>
      </c>
      <c r="N10" s="50" t="s">
        <v>15</v>
      </c>
      <c r="O10" s="50" t="s">
        <v>4</v>
      </c>
      <c r="P10"/>
      <c r="Q10"/>
      <c r="R10" s="50" t="s">
        <v>189</v>
      </c>
      <c r="S10" s="50" t="s">
        <v>17</v>
      </c>
      <c r="T10" s="50" t="s">
        <v>4</v>
      </c>
      <c r="U10"/>
    </row>
    <row r="11" spans="1:21" ht="15">
      <c r="A11" s="77" t="s">
        <v>269</v>
      </c>
      <c r="B11" s="76" t="s">
        <v>121</v>
      </c>
      <c r="C11" s="145" t="s">
        <v>328</v>
      </c>
      <c r="D11" s="145" t="s">
        <v>196</v>
      </c>
      <c r="E11" s="145" t="s">
        <v>198</v>
      </c>
      <c r="F11" s="145" t="s">
        <v>191</v>
      </c>
      <c r="G11" s="197"/>
      <c r="H11" s="145" t="s">
        <v>240</v>
      </c>
      <c r="I11" s="145" t="s">
        <v>243</v>
      </c>
      <c r="J11" s="145" t="s">
        <v>250</v>
      </c>
      <c r="K11" s="6" t="str">
        <f t="shared" si="0"/>
        <v>Lamch, Stasiak, Sudol, POL (LSS)</v>
      </c>
      <c r="L11" s="55"/>
      <c r="M11" s="50" t="s">
        <v>85</v>
      </c>
      <c r="N11" s="50" t="s">
        <v>15</v>
      </c>
      <c r="O11" s="50" t="s">
        <v>4</v>
      </c>
      <c r="P11"/>
      <c r="Q11"/>
      <c r="R11" s="50" t="s">
        <v>190</v>
      </c>
      <c r="S11" s="50" t="s">
        <v>17</v>
      </c>
      <c r="T11" s="50" t="s">
        <v>4</v>
      </c>
      <c r="U11"/>
    </row>
    <row r="12" spans="1:21" ht="15">
      <c r="A12" s="77" t="s">
        <v>45</v>
      </c>
      <c r="B12" s="76" t="s">
        <v>122</v>
      </c>
      <c r="C12" s="145" t="s">
        <v>329</v>
      </c>
      <c r="D12" s="145" t="s">
        <v>330</v>
      </c>
      <c r="E12" s="145" t="s">
        <v>87</v>
      </c>
      <c r="F12" s="145" t="s">
        <v>192</v>
      </c>
      <c r="G12" s="197"/>
      <c r="H12" s="145" t="s">
        <v>241</v>
      </c>
      <c r="I12" s="145" t="s">
        <v>244</v>
      </c>
      <c r="J12" s="145" t="s">
        <v>143</v>
      </c>
      <c r="K12" s="6" t="str">
        <f t="shared" si="0"/>
        <v>Pokorná, Skopalová, Kreibichová, CZE/2 (PSK)</v>
      </c>
      <c r="L12" s="55"/>
      <c r="M12"/>
      <c r="N12"/>
      <c r="O12"/>
      <c r="P12"/>
      <c r="Q12"/>
      <c r="R12"/>
      <c r="S12"/>
      <c r="T12"/>
      <c r="U12"/>
    </row>
    <row r="13" spans="1:21" ht="15">
      <c r="A13" s="77" t="s">
        <v>44</v>
      </c>
      <c r="B13" s="76" t="s">
        <v>265</v>
      </c>
      <c r="C13" s="145" t="s">
        <v>331</v>
      </c>
      <c r="D13" s="145" t="s">
        <v>202</v>
      </c>
      <c r="E13" s="145" t="s">
        <v>88</v>
      </c>
      <c r="F13" s="145" t="s">
        <v>199</v>
      </c>
      <c r="G13" s="198"/>
      <c r="H13" s="190" t="s">
        <v>145</v>
      </c>
      <c r="I13" s="145" t="s">
        <v>245</v>
      </c>
      <c r="J13" s="145" t="s">
        <v>149</v>
      </c>
      <c r="K13" s="6" t="str">
        <f t="shared" si="0"/>
        <v>Bartek, Turkovic, Riečičiar, SVK/CRO (BTR)</v>
      </c>
      <c r="L13" s="55"/>
      <c r="M13" s="50" t="s">
        <v>191</v>
      </c>
      <c r="N13"/>
      <c r="O13"/>
      <c r="P13"/>
      <c r="Q13"/>
      <c r="R13" s="50" t="s">
        <v>192</v>
      </c>
      <c r="S13"/>
      <c r="T13"/>
      <c r="U13"/>
    </row>
    <row r="14" spans="1:21" ht="15">
      <c r="A14" s="77" t="s">
        <v>43</v>
      </c>
      <c r="B14" s="76" t="s">
        <v>266</v>
      </c>
      <c r="C14" s="145" t="s">
        <v>201</v>
      </c>
      <c r="D14" s="145" t="s">
        <v>332</v>
      </c>
      <c r="E14" s="145" t="s">
        <v>89</v>
      </c>
      <c r="F14" s="145" t="s">
        <v>200</v>
      </c>
      <c r="G14" s="197"/>
      <c r="H14" s="145" t="s">
        <v>242</v>
      </c>
      <c r="I14" s="145" t="s">
        <v>246</v>
      </c>
      <c r="J14" s="145" t="s">
        <v>150</v>
      </c>
      <c r="K14" s="6" t="str">
        <f t="shared" si="0"/>
        <v>Jankechová, Drotárová, Breznay, SVK/2 (JDB)</v>
      </c>
      <c r="L14" s="55"/>
      <c r="M14" s="50" t="s">
        <v>193</v>
      </c>
      <c r="N14" s="50" t="s">
        <v>194</v>
      </c>
      <c r="O14" s="50" t="s">
        <v>3</v>
      </c>
      <c r="P14"/>
      <c r="Q14"/>
      <c r="R14" s="50" t="s">
        <v>195</v>
      </c>
      <c r="S14" s="50" t="s">
        <v>15</v>
      </c>
      <c r="T14" s="50" t="s">
        <v>3</v>
      </c>
      <c r="U14"/>
    </row>
    <row r="15" spans="1:21" ht="15" customHeight="1">
      <c r="A15" s="142" t="s">
        <v>135</v>
      </c>
      <c r="B15" s="191"/>
      <c r="C15" s="192"/>
      <c r="D15" s="192"/>
      <c r="E15" s="192"/>
      <c r="F15" s="192"/>
      <c r="G15" s="194"/>
      <c r="H15" s="125"/>
      <c r="I15" s="125"/>
      <c r="J15" s="125"/>
      <c r="K15" s="56"/>
      <c r="L15" s="55"/>
      <c r="M15" s="50" t="s">
        <v>196</v>
      </c>
      <c r="N15" s="50" t="s">
        <v>194</v>
      </c>
      <c r="O15" s="50" t="s">
        <v>4</v>
      </c>
      <c r="P15"/>
      <c r="Q15"/>
      <c r="R15" s="50" t="s">
        <v>197</v>
      </c>
      <c r="S15" s="50" t="s">
        <v>15</v>
      </c>
      <c r="T15" s="50" t="s">
        <v>3</v>
      </c>
      <c r="U15"/>
    </row>
    <row r="16" spans="1:21" ht="30" customHeight="1">
      <c r="A16" s="51" t="s">
        <v>52</v>
      </c>
      <c r="B16" s="201" t="s">
        <v>136</v>
      </c>
      <c r="C16" s="201"/>
      <c r="D16" s="201"/>
      <c r="E16" s="201"/>
      <c r="F16" s="201"/>
      <c r="G16" s="193"/>
      <c r="H16" s="124"/>
      <c r="I16" s="124"/>
      <c r="J16" s="124"/>
      <c r="K16" s="56"/>
      <c r="L16" s="55"/>
      <c r="M16" s="50" t="s">
        <v>198</v>
      </c>
      <c r="N16" s="50" t="s">
        <v>194</v>
      </c>
      <c r="O16" s="50" t="s">
        <v>4</v>
      </c>
      <c r="P16"/>
      <c r="Q16"/>
      <c r="R16" s="50" t="s">
        <v>87</v>
      </c>
      <c r="S16" s="50" t="s">
        <v>15</v>
      </c>
      <c r="T16" s="50" t="s">
        <v>4</v>
      </c>
      <c r="U16"/>
    </row>
    <row r="17" spans="1:21" ht="15">
      <c r="A17" s="77" t="s">
        <v>40</v>
      </c>
      <c r="B17" s="76" t="s">
        <v>123</v>
      </c>
      <c r="C17" s="145" t="s">
        <v>207</v>
      </c>
      <c r="D17" s="145" t="s">
        <v>71</v>
      </c>
      <c r="E17" s="123"/>
      <c r="F17" s="145" t="s">
        <v>205</v>
      </c>
      <c r="G17" s="197"/>
      <c r="H17" s="145" t="s">
        <v>251</v>
      </c>
      <c r="I17" s="145" t="s">
        <v>157</v>
      </c>
      <c r="J17" s="126"/>
      <c r="K17" s="6" t="str">
        <f aca="true" t="shared" si="1" ref="K17:K22">H17&amp;", "&amp;I17&amp;", "&amp;F17</f>
        <v>Burianek, Klohna, SVK/1 (BK)</v>
      </c>
      <c r="L17" s="55"/>
      <c r="M17"/>
      <c r="N17"/>
      <c r="O17"/>
      <c r="P17"/>
      <c r="Q17"/>
      <c r="R17"/>
      <c r="S17"/>
      <c r="T17"/>
      <c r="U17"/>
    </row>
    <row r="18" spans="1:21" ht="15" customHeight="1">
      <c r="A18" s="77" t="s">
        <v>41</v>
      </c>
      <c r="B18" s="76" t="s">
        <v>124</v>
      </c>
      <c r="C18" s="145" t="s">
        <v>90</v>
      </c>
      <c r="D18" s="145" t="s">
        <v>212</v>
      </c>
      <c r="E18" s="123"/>
      <c r="F18" s="145" t="s">
        <v>209</v>
      </c>
      <c r="G18" s="197"/>
      <c r="H18" s="145" t="s">
        <v>152</v>
      </c>
      <c r="I18" s="145" t="s">
        <v>254</v>
      </c>
      <c r="J18" s="126"/>
      <c r="K18" s="6" t="str">
        <f t="shared" si="1"/>
        <v>Augusta, Běhounek, CZE/2 (AB)</v>
      </c>
      <c r="L18" s="55"/>
      <c r="M18" s="50" t="s">
        <v>199</v>
      </c>
      <c r="N18"/>
      <c r="O18"/>
      <c r="P18"/>
      <c r="Q18"/>
      <c r="R18" s="50" t="s">
        <v>200</v>
      </c>
      <c r="S18"/>
      <c r="T18"/>
      <c r="U18"/>
    </row>
    <row r="19" spans="1:21" ht="15">
      <c r="A19" s="77" t="s">
        <v>44</v>
      </c>
      <c r="B19" s="76" t="s">
        <v>125</v>
      </c>
      <c r="C19" s="145" t="s">
        <v>208</v>
      </c>
      <c r="D19" s="145" t="s">
        <v>91</v>
      </c>
      <c r="E19" s="123"/>
      <c r="F19" s="145" t="s">
        <v>206</v>
      </c>
      <c r="G19" s="197"/>
      <c r="H19" s="145" t="s">
        <v>252</v>
      </c>
      <c r="I19" s="145" t="s">
        <v>154</v>
      </c>
      <c r="J19" s="126"/>
      <c r="K19" s="6" t="str">
        <f t="shared" si="1"/>
        <v>Peška, Čermáková, CZE/1 (PČ)</v>
      </c>
      <c r="L19" s="7"/>
      <c r="M19" s="50" t="s">
        <v>84</v>
      </c>
      <c r="N19" s="50" t="s">
        <v>16</v>
      </c>
      <c r="O19" s="50" t="s">
        <v>3</v>
      </c>
      <c r="P19"/>
      <c r="Q19"/>
      <c r="R19" s="50" t="s">
        <v>201</v>
      </c>
      <c r="S19" s="50" t="s">
        <v>16</v>
      </c>
      <c r="T19" s="50" t="s">
        <v>4</v>
      </c>
      <c r="U19"/>
    </row>
    <row r="20" spans="1:21" ht="15">
      <c r="A20" s="77" t="s">
        <v>42</v>
      </c>
      <c r="B20" s="76" t="s">
        <v>126</v>
      </c>
      <c r="C20" s="145" t="s">
        <v>211</v>
      </c>
      <c r="D20" s="145" t="s">
        <v>213</v>
      </c>
      <c r="E20" s="123"/>
      <c r="F20" s="145" t="s">
        <v>210</v>
      </c>
      <c r="G20" s="197"/>
      <c r="H20" s="145" t="s">
        <v>253</v>
      </c>
      <c r="I20" s="145" t="s">
        <v>255</v>
      </c>
      <c r="J20" s="126"/>
      <c r="K20" s="6" t="str">
        <f t="shared" si="1"/>
        <v>Abramov, Szőke, HUN (AS)</v>
      </c>
      <c r="L20" s="7"/>
      <c r="M20" s="50" t="s">
        <v>202</v>
      </c>
      <c r="N20" s="50" t="s">
        <v>51</v>
      </c>
      <c r="O20" s="50" t="s">
        <v>4</v>
      </c>
      <c r="P20"/>
      <c r="Q20"/>
      <c r="R20" s="50" t="s">
        <v>203</v>
      </c>
      <c r="S20" s="50" t="s">
        <v>16</v>
      </c>
      <c r="T20" s="50" t="s">
        <v>3</v>
      </c>
      <c r="U20"/>
    </row>
    <row r="21" spans="1:21" ht="15">
      <c r="A21" s="77" t="s">
        <v>45</v>
      </c>
      <c r="B21" s="76" t="s">
        <v>127</v>
      </c>
      <c r="C21" s="145" t="s">
        <v>70</v>
      </c>
      <c r="D21" s="145" t="s">
        <v>218</v>
      </c>
      <c r="E21" s="123"/>
      <c r="F21" s="145" t="s">
        <v>215</v>
      </c>
      <c r="G21" s="197"/>
      <c r="H21" s="145" t="s">
        <v>153</v>
      </c>
      <c r="I21" s="145" t="s">
        <v>256</v>
      </c>
      <c r="J21" s="126"/>
      <c r="K21" s="6" t="str">
        <f t="shared" si="1"/>
        <v>Parrish, Bednarek, WAL/POL (PB)</v>
      </c>
      <c r="L21" s="7"/>
      <c r="M21" s="50" t="s">
        <v>88</v>
      </c>
      <c r="N21" s="50" t="s">
        <v>16</v>
      </c>
      <c r="O21" s="50" t="s">
        <v>4</v>
      </c>
      <c r="P21"/>
      <c r="Q21"/>
      <c r="R21" s="50" t="s">
        <v>89</v>
      </c>
      <c r="S21" s="50" t="s">
        <v>16</v>
      </c>
      <c r="T21" s="50" t="s">
        <v>4</v>
      </c>
      <c r="U21"/>
    </row>
    <row r="22" spans="1:21" ht="15" customHeight="1">
      <c r="A22" s="77" t="s">
        <v>43</v>
      </c>
      <c r="B22" s="76" t="s">
        <v>128</v>
      </c>
      <c r="C22" s="145" t="s">
        <v>92</v>
      </c>
      <c r="D22" s="145" t="s">
        <v>93</v>
      </c>
      <c r="E22" s="123"/>
      <c r="F22" s="145" t="s">
        <v>219</v>
      </c>
      <c r="G22" s="197"/>
      <c r="H22" s="145" t="s">
        <v>155</v>
      </c>
      <c r="I22" s="145" t="s">
        <v>156</v>
      </c>
      <c r="J22" s="126"/>
      <c r="K22" s="6" t="str">
        <f t="shared" si="1"/>
        <v>Tižo, Škvarnová, SVK/2 (TŠ)</v>
      </c>
      <c r="L22" s="7"/>
      <c r="M22"/>
      <c r="N22"/>
      <c r="O22"/>
      <c r="P22"/>
      <c r="Q22"/>
      <c r="R22"/>
      <c r="S22"/>
      <c r="T22"/>
      <c r="U22"/>
    </row>
    <row r="23" spans="1:21" ht="30" customHeight="1">
      <c r="A23" s="51" t="s">
        <v>52</v>
      </c>
      <c r="B23" s="201" t="s">
        <v>273</v>
      </c>
      <c r="C23" s="201"/>
      <c r="D23" s="201"/>
      <c r="E23" s="201"/>
      <c r="F23" s="201"/>
      <c r="G23" s="193"/>
      <c r="H23" s="124"/>
      <c r="I23" s="124"/>
      <c r="J23" s="124"/>
      <c r="L23" s="7"/>
      <c r="M23" s="50" t="s">
        <v>204</v>
      </c>
      <c r="N23"/>
      <c r="O23"/>
      <c r="P23"/>
      <c r="Q23"/>
      <c r="R23"/>
      <c r="S23"/>
      <c r="T23"/>
      <c r="U23"/>
    </row>
    <row r="24" spans="1:21" ht="15" customHeight="1">
      <c r="A24" s="77" t="s">
        <v>42</v>
      </c>
      <c r="B24" s="76" t="s">
        <v>129</v>
      </c>
      <c r="C24" s="145" t="s">
        <v>223</v>
      </c>
      <c r="D24" s="145" t="s">
        <v>72</v>
      </c>
      <c r="E24" s="123"/>
      <c r="F24" s="145" t="s">
        <v>221</v>
      </c>
      <c r="G24" s="197"/>
      <c r="H24" s="145" t="s">
        <v>161</v>
      </c>
      <c r="I24" s="145" t="s">
        <v>162</v>
      </c>
      <c r="J24" s="123"/>
      <c r="K24" s="6" t="str">
        <f>H24&amp;", "&amp;I24&amp;", "&amp;F24</f>
        <v>Osmanovič, Komar, CRO (KO)</v>
      </c>
      <c r="L24" s="7"/>
      <c r="M24"/>
      <c r="N24"/>
      <c r="O24"/>
      <c r="P24"/>
      <c r="Q24"/>
      <c r="R24"/>
      <c r="S24"/>
      <c r="T24"/>
      <c r="U24"/>
    </row>
    <row r="25" spans="1:21" ht="15" customHeight="1">
      <c r="A25" s="77" t="s">
        <v>41</v>
      </c>
      <c r="B25" s="76" t="s">
        <v>130</v>
      </c>
      <c r="C25" s="145" t="s">
        <v>77</v>
      </c>
      <c r="D25" s="145" t="s">
        <v>75</v>
      </c>
      <c r="E25" s="123"/>
      <c r="F25" s="145" t="s">
        <v>225</v>
      </c>
      <c r="G25" s="197"/>
      <c r="H25" s="145" t="s">
        <v>159</v>
      </c>
      <c r="I25" s="145" t="s">
        <v>160</v>
      </c>
      <c r="J25" s="123"/>
      <c r="K25" s="6" t="str">
        <f>H25&amp;", "&amp;I25&amp;", "&amp;F25</f>
        <v>Schmid, Bajtek, CZE (SB)</v>
      </c>
      <c r="L25" s="7"/>
      <c r="M25" s="50" t="s">
        <v>205</v>
      </c>
      <c r="N25"/>
      <c r="O25"/>
      <c r="P25"/>
      <c r="Q25"/>
      <c r="R25" s="50" t="s">
        <v>206</v>
      </c>
      <c r="S25"/>
      <c r="T25"/>
      <c r="U25"/>
    </row>
    <row r="26" spans="1:21" ht="15" customHeight="1">
      <c r="A26" s="77" t="s">
        <v>40</v>
      </c>
      <c r="B26" s="76" t="s">
        <v>131</v>
      </c>
      <c r="C26" s="145" t="s">
        <v>76</v>
      </c>
      <c r="D26" s="145" t="s">
        <v>74</v>
      </c>
      <c r="E26" s="123"/>
      <c r="F26" s="145" t="s">
        <v>229</v>
      </c>
      <c r="G26" s="197"/>
      <c r="H26" s="145" t="s">
        <v>166</v>
      </c>
      <c r="I26" s="145" t="s">
        <v>164</v>
      </c>
      <c r="J26" s="123"/>
      <c r="K26" s="6" t="str">
        <f>H26&amp;", "&amp;I26&amp;", "&amp;F26</f>
        <v>Klimčo, Burian, SVK/1 (KB)</v>
      </c>
      <c r="L26" s="7"/>
      <c r="M26" s="50" t="s">
        <v>207</v>
      </c>
      <c r="N26" s="50" t="s">
        <v>16</v>
      </c>
      <c r="O26" s="50" t="s">
        <v>5</v>
      </c>
      <c r="P26"/>
      <c r="Q26"/>
      <c r="R26" s="50" t="s">
        <v>208</v>
      </c>
      <c r="S26" s="50" t="s">
        <v>15</v>
      </c>
      <c r="T26" s="50" t="s">
        <v>5</v>
      </c>
      <c r="U26"/>
    </row>
    <row r="27" spans="1:21" ht="15" customHeight="1">
      <c r="A27" s="77" t="s">
        <v>268</v>
      </c>
      <c r="B27" s="76" t="s">
        <v>132</v>
      </c>
      <c r="C27" s="145" t="s">
        <v>235</v>
      </c>
      <c r="D27" s="145" t="s">
        <v>236</v>
      </c>
      <c r="E27" s="123"/>
      <c r="F27" s="145" t="s">
        <v>233</v>
      </c>
      <c r="G27" s="197"/>
      <c r="H27" s="145" t="s">
        <v>257</v>
      </c>
      <c r="I27" s="145" t="s">
        <v>260</v>
      </c>
      <c r="J27" s="123"/>
      <c r="K27" s="6" t="str">
        <f>H27&amp;", "&amp;I27&amp;", "&amp;F27</f>
        <v>Trószyńska, Walczyk, POL (TW)</v>
      </c>
      <c r="L27" s="7"/>
      <c r="M27" s="50" t="s">
        <v>71</v>
      </c>
      <c r="N27" s="50" t="s">
        <v>16</v>
      </c>
      <c r="O27" s="50" t="s">
        <v>5</v>
      </c>
      <c r="P27"/>
      <c r="Q27"/>
      <c r="R27" s="50" t="s">
        <v>91</v>
      </c>
      <c r="S27" s="50" t="s">
        <v>15</v>
      </c>
      <c r="T27" s="50" t="s">
        <v>5</v>
      </c>
      <c r="U27"/>
    </row>
    <row r="28" spans="1:21" ht="15" customHeight="1">
      <c r="A28" s="77" t="s">
        <v>269</v>
      </c>
      <c r="B28" s="76" t="s">
        <v>133</v>
      </c>
      <c r="C28" s="145" t="s">
        <v>73</v>
      </c>
      <c r="D28" s="145" t="s">
        <v>224</v>
      </c>
      <c r="E28" s="123"/>
      <c r="F28" s="145" t="s">
        <v>222</v>
      </c>
      <c r="G28" s="197"/>
      <c r="H28" s="145" t="s">
        <v>168</v>
      </c>
      <c r="I28" s="145" t="s">
        <v>163</v>
      </c>
      <c r="J28" s="123"/>
      <c r="K28" s="6" t="str">
        <f>H28&amp;", "&amp;I28&amp;", "&amp;F28</f>
        <v>Thompson, Andrejčík, ENG/SVK (TA)</v>
      </c>
      <c r="L28" s="7"/>
      <c r="M28"/>
      <c r="N28"/>
      <c r="O28"/>
      <c r="P28"/>
      <c r="Q28"/>
      <c r="R28"/>
      <c r="S28"/>
      <c r="T28"/>
      <c r="U28"/>
    </row>
    <row r="29" spans="1:21" ht="15" customHeight="1">
      <c r="A29" s="77" t="s">
        <v>45</v>
      </c>
      <c r="B29" s="76" t="s">
        <v>134</v>
      </c>
      <c r="C29" s="145" t="s">
        <v>227</v>
      </c>
      <c r="D29" s="145" t="s">
        <v>94</v>
      </c>
      <c r="E29" s="145" t="s">
        <v>228</v>
      </c>
      <c r="F29" s="145" t="s">
        <v>226</v>
      </c>
      <c r="G29" s="197"/>
      <c r="H29" s="145" t="s">
        <v>258</v>
      </c>
      <c r="I29" s="145" t="s">
        <v>169</v>
      </c>
      <c r="J29" s="145" t="s">
        <v>262</v>
      </c>
      <c r="K29" s="6" t="str">
        <f>H29&amp;", "&amp;I29&amp;", "&amp;J29&amp;", "&amp;F29</f>
        <v>Hegedűs, Berkes, Szabó, HUN (HBS)</v>
      </c>
      <c r="L29" s="7"/>
      <c r="M29" s="50" t="s">
        <v>209</v>
      </c>
      <c r="N29"/>
      <c r="O29"/>
      <c r="P29"/>
      <c r="Q29"/>
      <c r="R29" s="50" t="s">
        <v>210</v>
      </c>
      <c r="S29"/>
      <c r="T29"/>
      <c r="U29"/>
    </row>
    <row r="30" spans="1:20" ht="15">
      <c r="A30" s="147" t="s">
        <v>44</v>
      </c>
      <c r="B30" s="76" t="s">
        <v>263</v>
      </c>
      <c r="C30" s="145" t="s">
        <v>231</v>
      </c>
      <c r="D30" s="145" t="s">
        <v>232</v>
      </c>
      <c r="E30" s="146"/>
      <c r="F30" s="145" t="s">
        <v>230</v>
      </c>
      <c r="G30" s="197"/>
      <c r="H30" s="145" t="s">
        <v>259</v>
      </c>
      <c r="I30" s="145" t="s">
        <v>261</v>
      </c>
      <c r="J30" s="146"/>
      <c r="K30" s="6" t="str">
        <f>H30&amp;", "&amp;I30&amp;", "&amp;F30</f>
        <v>Kaas, Želko, CZE/CRO (KŽ)</v>
      </c>
      <c r="L30" s="7"/>
      <c r="M30" s="50" t="s">
        <v>90</v>
      </c>
      <c r="N30" s="50" t="s">
        <v>15</v>
      </c>
      <c r="O30" s="50" t="s">
        <v>5</v>
      </c>
      <c r="P30"/>
      <c r="Q30"/>
      <c r="R30" s="50" t="s">
        <v>211</v>
      </c>
      <c r="S30" s="50" t="s">
        <v>17</v>
      </c>
      <c r="T30" s="50" t="s">
        <v>5</v>
      </c>
    </row>
    <row r="31" spans="1:20" ht="15">
      <c r="A31" s="147" t="s">
        <v>43</v>
      </c>
      <c r="B31" s="76" t="s">
        <v>264</v>
      </c>
      <c r="C31" s="145" t="s">
        <v>95</v>
      </c>
      <c r="D31" s="145" t="s">
        <v>78</v>
      </c>
      <c r="E31" s="146"/>
      <c r="F31" s="145" t="s">
        <v>234</v>
      </c>
      <c r="G31" s="197"/>
      <c r="H31" s="145" t="s">
        <v>165</v>
      </c>
      <c r="I31" s="145" t="s">
        <v>167</v>
      </c>
      <c r="J31" s="146"/>
      <c r="K31" s="6" t="str">
        <f>H31&amp;", "&amp;I31&amp;", "&amp;F31</f>
        <v>Prášil, Mihová, SVK/2 (PM)</v>
      </c>
      <c r="L31" s="7"/>
      <c r="M31" s="50" t="s">
        <v>212</v>
      </c>
      <c r="N31" s="50" t="s">
        <v>15</v>
      </c>
      <c r="O31" s="50" t="s">
        <v>5</v>
      </c>
      <c r="P31"/>
      <c r="Q31"/>
      <c r="R31" s="50" t="s">
        <v>213</v>
      </c>
      <c r="S31" s="50" t="s">
        <v>17</v>
      </c>
      <c r="T31" s="50" t="s">
        <v>5</v>
      </c>
    </row>
    <row r="32" spans="11:20" ht="15" customHeight="1">
      <c r="K32" s="56"/>
      <c r="M32"/>
      <c r="N32"/>
      <c r="O32"/>
      <c r="P32"/>
      <c r="Q32"/>
      <c r="R32"/>
      <c r="S32"/>
      <c r="T32"/>
    </row>
    <row r="33" spans="11:20" ht="15">
      <c r="K33" s="56"/>
      <c r="M33" s="50" t="s">
        <v>214</v>
      </c>
      <c r="N33"/>
      <c r="O33"/>
      <c r="P33"/>
      <c r="Q33"/>
      <c r="R33" s="50" t="s">
        <v>215</v>
      </c>
      <c r="S33"/>
      <c r="T33"/>
    </row>
    <row r="34" spans="11:20" ht="15">
      <c r="K34" s="56"/>
      <c r="M34" s="50" t="s">
        <v>216</v>
      </c>
      <c r="N34" s="50" t="s">
        <v>15</v>
      </c>
      <c r="O34" s="50" t="s">
        <v>5</v>
      </c>
      <c r="P34"/>
      <c r="Q34"/>
      <c r="R34" s="50" t="s">
        <v>70</v>
      </c>
      <c r="S34" s="50" t="s">
        <v>217</v>
      </c>
      <c r="T34" s="50" t="s">
        <v>5</v>
      </c>
    </row>
    <row r="35" spans="11:20" ht="15">
      <c r="K35" s="56"/>
      <c r="M35" s="50" t="s">
        <v>114</v>
      </c>
      <c r="N35" s="50" t="s">
        <v>16</v>
      </c>
      <c r="O35" s="50" t="s">
        <v>5</v>
      </c>
      <c r="P35"/>
      <c r="Q35"/>
      <c r="R35" s="50" t="s">
        <v>218</v>
      </c>
      <c r="S35" s="50" t="s">
        <v>194</v>
      </c>
      <c r="T35" s="50" t="s">
        <v>5</v>
      </c>
    </row>
    <row r="36" spans="11:20" ht="15">
      <c r="K36" s="56"/>
      <c r="M36"/>
      <c r="N36"/>
      <c r="O36"/>
      <c r="P36"/>
      <c r="Q36"/>
      <c r="R36"/>
      <c r="S36"/>
      <c r="T36"/>
    </row>
    <row r="37" spans="11:20" ht="15">
      <c r="K37" s="56"/>
      <c r="M37"/>
      <c r="N37"/>
      <c r="O37"/>
      <c r="P37"/>
      <c r="Q37"/>
      <c r="R37" s="50" t="s">
        <v>219</v>
      </c>
      <c r="S37"/>
      <c r="T37"/>
    </row>
    <row r="38" spans="11:20" ht="15">
      <c r="K38" s="56"/>
      <c r="M38"/>
      <c r="N38"/>
      <c r="O38"/>
      <c r="P38"/>
      <c r="Q38"/>
      <c r="R38" s="50" t="s">
        <v>92</v>
      </c>
      <c r="S38" s="50" t="s">
        <v>16</v>
      </c>
      <c r="T38" s="50" t="s">
        <v>5</v>
      </c>
    </row>
    <row r="39" spans="11:20" ht="15">
      <c r="K39" s="56"/>
      <c r="M39"/>
      <c r="N39"/>
      <c r="O39"/>
      <c r="P39"/>
      <c r="Q39"/>
      <c r="R39" s="50" t="s">
        <v>93</v>
      </c>
      <c r="S39" s="50" t="s">
        <v>16</v>
      </c>
      <c r="T39" s="50" t="s">
        <v>5</v>
      </c>
    </row>
    <row r="40" spans="11:20" ht="15">
      <c r="K40" s="56"/>
      <c r="M40"/>
      <c r="N40"/>
      <c r="O40"/>
      <c r="P40"/>
      <c r="Q40"/>
      <c r="R40"/>
      <c r="S40"/>
      <c r="T40"/>
    </row>
    <row r="41" spans="11:20" ht="15">
      <c r="K41" s="56"/>
      <c r="M41" s="50" t="s">
        <v>220</v>
      </c>
      <c r="N41"/>
      <c r="O41"/>
      <c r="P41"/>
      <c r="Q41"/>
      <c r="R41"/>
      <c r="S41"/>
      <c r="T41"/>
    </row>
    <row r="42" spans="11:20" ht="15">
      <c r="K42" s="56"/>
      <c r="M42"/>
      <c r="N42"/>
      <c r="O42"/>
      <c r="P42"/>
      <c r="Q42"/>
      <c r="R42"/>
      <c r="S42"/>
      <c r="T42"/>
    </row>
    <row r="43" spans="11:20" ht="15">
      <c r="K43"/>
      <c r="L43" s="56"/>
      <c r="M43" s="50" t="s">
        <v>221</v>
      </c>
      <c r="N43"/>
      <c r="O43"/>
      <c r="P43"/>
      <c r="Q43"/>
      <c r="R43" s="50" t="s">
        <v>222</v>
      </c>
      <c r="S43"/>
      <c r="T43"/>
    </row>
    <row r="44" spans="11:20" ht="15">
      <c r="K44" s="56"/>
      <c r="M44" s="50" t="s">
        <v>223</v>
      </c>
      <c r="N44" s="50" t="s">
        <v>51</v>
      </c>
      <c r="O44" s="50" t="s">
        <v>10</v>
      </c>
      <c r="P44"/>
      <c r="Q44"/>
      <c r="R44" s="50" t="s">
        <v>73</v>
      </c>
      <c r="S44" s="50" t="s">
        <v>179</v>
      </c>
      <c r="T44" s="50" t="s">
        <v>10</v>
      </c>
    </row>
    <row r="45" spans="11:20" ht="15">
      <c r="K45" s="56"/>
      <c r="L45" s="56"/>
      <c r="M45" s="50" t="s">
        <v>72</v>
      </c>
      <c r="N45" s="50" t="s">
        <v>51</v>
      </c>
      <c r="O45" s="50" t="s">
        <v>10</v>
      </c>
      <c r="P45"/>
      <c r="Q45"/>
      <c r="R45" s="50" t="s">
        <v>224</v>
      </c>
      <c r="S45" s="50" t="s">
        <v>16</v>
      </c>
      <c r="T45" s="50" t="s">
        <v>10</v>
      </c>
    </row>
    <row r="46" spans="12:20" ht="15">
      <c r="L46" s="56"/>
      <c r="M46"/>
      <c r="N46"/>
      <c r="O46"/>
      <c r="P46"/>
      <c r="Q46"/>
      <c r="R46"/>
      <c r="S46"/>
      <c r="T46"/>
    </row>
    <row r="47" spans="13:20" ht="15">
      <c r="M47" s="50" t="s">
        <v>225</v>
      </c>
      <c r="N47"/>
      <c r="O47"/>
      <c r="P47"/>
      <c r="Q47"/>
      <c r="R47" s="50" t="s">
        <v>226</v>
      </c>
      <c r="S47"/>
      <c r="T47"/>
    </row>
    <row r="48" spans="13:20" ht="15">
      <c r="M48" s="50" t="s">
        <v>77</v>
      </c>
      <c r="N48" s="50" t="s">
        <v>15</v>
      </c>
      <c r="O48" s="50" t="s">
        <v>10</v>
      </c>
      <c r="P48"/>
      <c r="Q48"/>
      <c r="R48" s="50" t="s">
        <v>227</v>
      </c>
      <c r="S48" s="50" t="s">
        <v>17</v>
      </c>
      <c r="T48" s="50" t="s">
        <v>10</v>
      </c>
    </row>
    <row r="49" spans="13:20" ht="15">
      <c r="M49" s="50" t="s">
        <v>75</v>
      </c>
      <c r="N49" s="50" t="s">
        <v>15</v>
      </c>
      <c r="O49" s="50" t="s">
        <v>10</v>
      </c>
      <c r="P49"/>
      <c r="Q49"/>
      <c r="R49" s="50" t="s">
        <v>94</v>
      </c>
      <c r="S49" s="50" t="s">
        <v>17</v>
      </c>
      <c r="T49" s="50" t="s">
        <v>10</v>
      </c>
    </row>
    <row r="50" spans="13:20" ht="15">
      <c r="M50"/>
      <c r="N50"/>
      <c r="O50"/>
      <c r="P50"/>
      <c r="Q50"/>
      <c r="R50" s="50" t="s">
        <v>228</v>
      </c>
      <c r="S50" s="50" t="s">
        <v>17</v>
      </c>
      <c r="T50" s="50" t="s">
        <v>10</v>
      </c>
    </row>
    <row r="51" spans="13:20" ht="15">
      <c r="M51"/>
      <c r="N51"/>
      <c r="O51"/>
      <c r="P51"/>
      <c r="Q51"/>
      <c r="R51"/>
      <c r="S51"/>
      <c r="T51"/>
    </row>
    <row r="52" spans="13:20" ht="15">
      <c r="M52" s="50" t="s">
        <v>229</v>
      </c>
      <c r="N52"/>
      <c r="O52"/>
      <c r="P52"/>
      <c r="Q52"/>
      <c r="R52" s="50" t="s">
        <v>230</v>
      </c>
      <c r="S52"/>
      <c r="T52"/>
    </row>
    <row r="53" spans="13:20" ht="15">
      <c r="M53" s="50" t="s">
        <v>76</v>
      </c>
      <c r="N53" s="50" t="s">
        <v>16</v>
      </c>
      <c r="O53" s="50" t="s">
        <v>10</v>
      </c>
      <c r="P53"/>
      <c r="Q53"/>
      <c r="R53" s="50" t="s">
        <v>231</v>
      </c>
      <c r="S53" s="50" t="s">
        <v>15</v>
      </c>
      <c r="T53" s="50" t="s">
        <v>10</v>
      </c>
    </row>
    <row r="54" spans="13:20" ht="15">
      <c r="M54" s="50" t="s">
        <v>74</v>
      </c>
      <c r="N54" s="50" t="s">
        <v>16</v>
      </c>
      <c r="O54" s="50" t="s">
        <v>10</v>
      </c>
      <c r="P54"/>
      <c r="Q54"/>
      <c r="R54" s="50" t="s">
        <v>232</v>
      </c>
      <c r="S54" s="50" t="s">
        <v>51</v>
      </c>
      <c r="T54" s="50" t="s">
        <v>10</v>
      </c>
    </row>
    <row r="55" spans="13:20" ht="15">
      <c r="M55"/>
      <c r="N55"/>
      <c r="O55"/>
      <c r="P55"/>
      <c r="Q55"/>
      <c r="R55"/>
      <c r="S55"/>
      <c r="T55"/>
    </row>
    <row r="56" spans="13:20" ht="15">
      <c r="M56" s="50" t="s">
        <v>233</v>
      </c>
      <c r="N56"/>
      <c r="O56"/>
      <c r="P56"/>
      <c r="Q56"/>
      <c r="R56" s="50" t="s">
        <v>234</v>
      </c>
      <c r="S56"/>
      <c r="T56"/>
    </row>
    <row r="57" spans="13:20" ht="15">
      <c r="M57" s="50" t="s">
        <v>235</v>
      </c>
      <c r="N57" s="50" t="s">
        <v>194</v>
      </c>
      <c r="O57" s="50" t="s">
        <v>10</v>
      </c>
      <c r="P57"/>
      <c r="Q57"/>
      <c r="R57" s="50" t="s">
        <v>95</v>
      </c>
      <c r="S57" s="50" t="s">
        <v>16</v>
      </c>
      <c r="T57" s="50" t="s">
        <v>10</v>
      </c>
    </row>
    <row r="58" spans="13:20" ht="15">
      <c r="M58" s="50" t="s">
        <v>236</v>
      </c>
      <c r="N58" s="50" t="s">
        <v>194</v>
      </c>
      <c r="O58" s="50" t="s">
        <v>10</v>
      </c>
      <c r="P58"/>
      <c r="Q58"/>
      <c r="R58" s="50" t="s">
        <v>78</v>
      </c>
      <c r="S58" s="50" t="s">
        <v>16</v>
      </c>
      <c r="T58" s="50" t="s">
        <v>10</v>
      </c>
    </row>
  </sheetData>
  <sheetProtection/>
  <mergeCells count="7">
    <mergeCell ref="A1:F1"/>
    <mergeCell ref="A2:F2"/>
    <mergeCell ref="A3:F3"/>
    <mergeCell ref="A4:F4"/>
    <mergeCell ref="B23:F23"/>
    <mergeCell ref="B6:F6"/>
    <mergeCell ref="B16:F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showGridLines="0" zoomScalePageLayoutView="0" workbookViewId="0" topLeftCell="A8">
      <selection activeCell="B19" sqref="B19"/>
    </sheetView>
  </sheetViews>
  <sheetFormatPr defaultColWidth="9.140625" defaultRowHeight="15"/>
  <cols>
    <col min="1" max="1" width="6.7109375" style="0" customWidth="1"/>
    <col min="2" max="2" width="21.7109375" style="66" customWidth="1"/>
    <col min="3" max="4" width="6.57421875" style="2" customWidth="1"/>
    <col min="5" max="5" width="6.57421875" style="2" hidden="1" customWidth="1"/>
    <col min="6" max="6" width="6.57421875" style="2" customWidth="1"/>
    <col min="7" max="7" width="7.421875" style="2" customWidth="1"/>
    <col min="8" max="8" width="6.57421875" style="2" hidden="1" customWidth="1"/>
    <col min="9" max="10" width="6.57421875" style="2" customWidth="1"/>
    <col min="11" max="11" width="5.7109375" style="2" hidden="1" customWidth="1"/>
    <col min="12" max="13" width="5.7109375" style="2" customWidth="1"/>
    <col min="14" max="14" width="5.7109375" style="2" hidden="1" customWidth="1"/>
    <col min="15" max="17" width="3.7109375" style="2" customWidth="1"/>
    <col min="18" max="18" width="5.28125" style="2" customWidth="1"/>
    <col min="19" max="20" width="4.7109375" style="2" customWidth="1"/>
    <col min="21" max="21" width="3.7109375" style="2" customWidth="1"/>
    <col min="22" max="22" width="5.28125" style="2" customWidth="1"/>
    <col min="23" max="23" width="3.7109375" style="2" customWidth="1"/>
    <col min="24" max="24" width="5.421875" style="2" customWidth="1"/>
    <col min="25" max="25" width="3.7109375" style="2" customWidth="1"/>
    <col min="26" max="26" width="6.7109375" style="2" customWidth="1"/>
    <col min="27" max="27" width="11.7109375" style="2" hidden="1" customWidth="1"/>
    <col min="28" max="28" width="4.7109375" style="2" customWidth="1"/>
    <col min="29" max="29" width="11.7109375" style="2" customWidth="1"/>
    <col min="30" max="31" width="4.7109375" style="2" customWidth="1"/>
    <col min="32" max="42" width="4.7109375" style="0" customWidth="1"/>
  </cols>
  <sheetData>
    <row r="1" spans="1:31" ht="16.5" customHeight="1">
      <c r="A1" s="203" t="s">
        <v>25</v>
      </c>
      <c r="B1" s="204"/>
      <c r="C1" s="204"/>
      <c r="D1" s="204"/>
      <c r="E1" s="205"/>
      <c r="F1" s="206" t="s">
        <v>137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E1"/>
    </row>
    <row r="2" spans="1:31" ht="16.5" customHeight="1">
      <c r="A2" s="203" t="s">
        <v>19</v>
      </c>
      <c r="B2" s="204"/>
      <c r="C2" s="204"/>
      <c r="D2" s="204"/>
      <c r="E2" s="205"/>
      <c r="F2" s="207">
        <v>43630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E2"/>
    </row>
    <row r="3" spans="1:31" ht="16.5" customHeight="1">
      <c r="A3" s="203" t="s">
        <v>20</v>
      </c>
      <c r="B3" s="204"/>
      <c r="C3" s="204"/>
      <c r="D3" s="204"/>
      <c r="E3" s="205"/>
      <c r="F3" s="206" t="s">
        <v>151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E3"/>
    </row>
    <row r="4" spans="1:31" ht="16.5" customHeight="1">
      <c r="A4" s="203" t="s">
        <v>21</v>
      </c>
      <c r="B4" s="204"/>
      <c r="C4" s="204"/>
      <c r="D4" s="204"/>
      <c r="E4" s="205"/>
      <c r="F4" s="206" t="s">
        <v>1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E4"/>
    </row>
    <row r="5" spans="1:31" ht="16.5" customHeight="1">
      <c r="A5" s="203" t="s">
        <v>22</v>
      </c>
      <c r="B5" s="204"/>
      <c r="C5" s="204"/>
      <c r="D5" s="204"/>
      <c r="E5" s="205"/>
      <c r="F5" s="206">
        <v>8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E5"/>
    </row>
    <row r="6" spans="1:31" ht="16.5" customHeight="1">
      <c r="A6" s="203" t="s">
        <v>23</v>
      </c>
      <c r="B6" s="204"/>
      <c r="C6" s="204"/>
      <c r="D6" s="204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E6"/>
    </row>
    <row r="7" spans="1:31" ht="16.5" customHeight="1">
      <c r="A7" s="203" t="s">
        <v>24</v>
      </c>
      <c r="B7" s="204"/>
      <c r="C7" s="204"/>
      <c r="D7" s="204"/>
      <c r="E7" s="205"/>
      <c r="F7" s="206" t="s">
        <v>0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E7"/>
    </row>
    <row r="9" spans="1:31" ht="15" customHeight="1">
      <c r="A9" s="216" t="s">
        <v>138</v>
      </c>
      <c r="B9" s="217"/>
      <c r="C9" s="209" t="str">
        <f>A11</f>
        <v>T01</v>
      </c>
      <c r="D9" s="209"/>
      <c r="E9" s="58"/>
      <c r="F9" s="209" t="str">
        <f>A12</f>
        <v>T02</v>
      </c>
      <c r="G9" s="209"/>
      <c r="H9" s="58"/>
      <c r="I9" s="209" t="str">
        <f>A13</f>
        <v>T03</v>
      </c>
      <c r="J9" s="209"/>
      <c r="K9" s="58"/>
      <c r="L9" s="209" t="str">
        <f>A14</f>
        <v>T04</v>
      </c>
      <c r="M9" s="209"/>
      <c r="N9" s="59"/>
      <c r="O9" s="202" t="s">
        <v>26</v>
      </c>
      <c r="P9" s="202"/>
      <c r="Q9" s="202" t="s">
        <v>27</v>
      </c>
      <c r="R9" s="202"/>
      <c r="S9" s="202" t="s">
        <v>28</v>
      </c>
      <c r="T9" s="202"/>
      <c r="U9" s="202" t="s">
        <v>57</v>
      </c>
      <c r="V9" s="202"/>
      <c r="W9" s="202" t="s">
        <v>58</v>
      </c>
      <c r="X9" s="202"/>
      <c r="Y9" s="202" t="s">
        <v>59</v>
      </c>
      <c r="Z9" s="202"/>
      <c r="AA9" s="60"/>
      <c r="AB9" s="210" t="s">
        <v>29</v>
      </c>
      <c r="AC9" s="210"/>
      <c r="AD9"/>
      <c r="AE9"/>
    </row>
    <row r="10" spans="1:29" s="1" customFormat="1" ht="66" customHeight="1">
      <c r="A10" s="218"/>
      <c r="B10" s="219"/>
      <c r="C10" s="220" t="str">
        <f>B11</f>
        <v>Kurilák, Opát, Mezík, SVK/1 (KOM)</v>
      </c>
      <c r="D10" s="220"/>
      <c r="E10" s="148" t="s">
        <v>2</v>
      </c>
      <c r="F10" s="220" t="str">
        <f>B12</f>
        <v>Minarech, Kudláčová, Sajdak, SVK/CZE (MKS)</v>
      </c>
      <c r="G10" s="220"/>
      <c r="H10" s="148" t="s">
        <v>2</v>
      </c>
      <c r="I10" s="220" t="str">
        <f>B13</f>
        <v>Blažková, Petrák, Žabka, CZE/1 (BPŽ)</v>
      </c>
      <c r="J10" s="220"/>
      <c r="K10" s="58" t="s">
        <v>2</v>
      </c>
      <c r="L10" s="220" t="str">
        <f>B14</f>
        <v>Langauer, Nagy, Sáling, HUN (LNS)</v>
      </c>
      <c r="M10" s="220"/>
      <c r="N10" s="61" t="s">
        <v>2</v>
      </c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60"/>
      <c r="AB10" s="210"/>
      <c r="AC10" s="210"/>
    </row>
    <row r="11" spans="1:31" ht="30" customHeight="1">
      <c r="A11" s="57" t="str">
        <f>VLOOKUP("A1",'zoznam hracov_list of players'!$A$7:$K$14,2,0)</f>
        <v>T01</v>
      </c>
      <c r="B11" s="65" t="str">
        <f>VLOOKUP("A1",'zoznam hracov_list of players'!A$7:K$14,11,0)</f>
        <v>Kurilák, Opát, Mezík, SVK/1 (KOM)</v>
      </c>
      <c r="C11" s="78"/>
      <c r="D11" s="78"/>
      <c r="E11" s="78"/>
      <c r="F11" s="79">
        <v>5</v>
      </c>
      <c r="G11" s="79">
        <v>3</v>
      </c>
      <c r="H11" s="79"/>
      <c r="I11" s="79">
        <v>3</v>
      </c>
      <c r="J11" s="79">
        <v>4</v>
      </c>
      <c r="K11" s="79"/>
      <c r="L11" s="79">
        <v>8</v>
      </c>
      <c r="M11" s="79">
        <v>5</v>
      </c>
      <c r="N11" s="80"/>
      <c r="O11" s="221">
        <f>IF(SUM(C11:N11)=0,"",IF($C11&gt;$D11,1,0)+IF($F11&gt;$G11,1,0)+IF($I11&gt;$J11,1,0)+IF($L11&gt;$M11,1,0)+$E11+$H11+$K11+$N11)</f>
        <v>2</v>
      </c>
      <c r="P11" s="221"/>
      <c r="Q11" s="222">
        <f>IF(SUM(C11:N11)=0,"",IF(C11="",0,1)+IF(F11="",0,1)+IF(I11="",0,1)+IF(L11="",0,1))</f>
        <v>3</v>
      </c>
      <c r="R11" s="222"/>
      <c r="S11" s="82">
        <f aca="true" t="shared" si="0" ref="S11:T14">IF(AND(C11="",F11="",I11="",L11=""),"",N(C11)+N(F11)+N(I11)+N(L11))</f>
        <v>16</v>
      </c>
      <c r="T11" s="82">
        <f t="shared" si="0"/>
        <v>12</v>
      </c>
      <c r="U11" s="223">
        <f>O11</f>
        <v>2</v>
      </c>
      <c r="V11" s="223"/>
      <c r="W11" s="223">
        <f>IF(Q11="","",(S11-T11))</f>
        <v>4</v>
      </c>
      <c r="X11" s="223"/>
      <c r="Y11" s="223">
        <f>IF(Q11="","",S11)</f>
        <v>16</v>
      </c>
      <c r="Z11" s="223"/>
      <c r="AA11" s="54">
        <f>IF(SUM(C11:N11)=0,0,U11*1000000+W11*1000+Y11)</f>
        <v>2004016</v>
      </c>
      <c r="AB11" s="337">
        <f>IF(AA11=0,"",IF(LARGE(AA$11:AA$14,1)=AA11,1,IF(LARGE(AA$11:AA$14,2)=AA11,2,IF(LARGE(AA$11:AA$14,3)=AA11,3,IF(LARGE(AA$11:AA$14,4)=AA11,4,-1)))))</f>
        <v>2</v>
      </c>
      <c r="AC11" s="337"/>
      <c r="AD11"/>
      <c r="AE11"/>
    </row>
    <row r="12" spans="1:31" ht="30" customHeight="1">
      <c r="A12" s="57" t="str">
        <f>VLOOKUP("A2",'zoznam hracov_list of players'!$A$7:$K$14,2,0)</f>
        <v>T02</v>
      </c>
      <c r="B12" s="65" t="str">
        <f>VLOOKUP("A2",'zoznam hracov_list of players'!A$7:K$14,11,0)</f>
        <v>Minarech, Kudláčová, Sajdak, SVK/CZE (MKS)</v>
      </c>
      <c r="C12" s="81">
        <f>IF(G11="","",G11)</f>
        <v>3</v>
      </c>
      <c r="D12" s="81">
        <f>IF(F11="","",F11)</f>
        <v>5</v>
      </c>
      <c r="E12" s="81"/>
      <c r="F12" s="78"/>
      <c r="G12" s="78"/>
      <c r="H12" s="78"/>
      <c r="I12" s="79">
        <v>5</v>
      </c>
      <c r="J12" s="79">
        <v>4</v>
      </c>
      <c r="K12" s="79"/>
      <c r="L12" s="79">
        <v>5</v>
      </c>
      <c r="M12" s="79">
        <v>2</v>
      </c>
      <c r="N12" s="80"/>
      <c r="O12" s="221">
        <f>IF(SUM(C12:N12)=0,"",IF($C12&gt;$D12,1,0)+IF($F12&gt;$G12,1,0)+IF($I12&gt;$J12,1,0)+IF($L12&gt;$M12,1,0)+$E12+$H12+$K12+$N12)</f>
        <v>2</v>
      </c>
      <c r="P12" s="221"/>
      <c r="Q12" s="222">
        <f>IF(SUM(C12:N12)=0,"",IF(C12="",0,1)+IF(F12="",0,1)+IF(I12="",0,1)+IF(L12="",0,1))</f>
        <v>3</v>
      </c>
      <c r="R12" s="222"/>
      <c r="S12" s="82">
        <f t="shared" si="0"/>
        <v>13</v>
      </c>
      <c r="T12" s="82">
        <f t="shared" si="0"/>
        <v>11</v>
      </c>
      <c r="U12" s="223">
        <f>O12</f>
        <v>2</v>
      </c>
      <c r="V12" s="223"/>
      <c r="W12" s="223">
        <f>IF(Q12="","",(S12-T12))</f>
        <v>2</v>
      </c>
      <c r="X12" s="223"/>
      <c r="Y12" s="223">
        <f>IF(Q12="","",S12)</f>
        <v>13</v>
      </c>
      <c r="Z12" s="223"/>
      <c r="AA12" s="54">
        <f>IF(SUM(C12:N12)=0,0,U12*1000000+W12*1000+Y12)</f>
        <v>2002013</v>
      </c>
      <c r="AB12" s="211">
        <f>IF(AA12=0,"",IF(LARGE(AA$11:AA$14,1)=AA12,1,IF(LARGE(AA$11:AA$14,2)=AA12,2,IF(LARGE(AA$11:AA$14,3)=AA12,3,IF(LARGE(AA$11:AA$14,4)=AA12,4,-1)))))</f>
        <v>3</v>
      </c>
      <c r="AC12" s="211"/>
      <c r="AD12"/>
      <c r="AE12"/>
    </row>
    <row r="13" spans="1:31" ht="30" customHeight="1">
      <c r="A13" s="57" t="str">
        <f>VLOOKUP("A3",'zoznam hracov_list of players'!$A$7:$K$14,2,0)</f>
        <v>T03</v>
      </c>
      <c r="B13" s="65" t="str">
        <f>VLOOKUP("A3",'zoznam hracov_list of players'!A$7:K$14,11,0)</f>
        <v>Blažková, Petrák, Žabka, CZE/1 (BPŽ)</v>
      </c>
      <c r="C13" s="81">
        <f>IF(J11="","",J11)</f>
        <v>4</v>
      </c>
      <c r="D13" s="81">
        <f>IF(I11="","",I11)</f>
        <v>3</v>
      </c>
      <c r="E13" s="81"/>
      <c r="F13" s="152">
        <f>IF(J12="","",J12)</f>
        <v>4</v>
      </c>
      <c r="G13" s="81">
        <f>IF(I12="","",I12)</f>
        <v>5</v>
      </c>
      <c r="H13" s="81"/>
      <c r="I13" s="78"/>
      <c r="J13" s="78"/>
      <c r="K13" s="78"/>
      <c r="L13" s="79">
        <v>8</v>
      </c>
      <c r="M13" s="79">
        <v>1</v>
      </c>
      <c r="N13" s="80"/>
      <c r="O13" s="221">
        <f>IF(SUM(C13:N13)=0,"",IF($C13&gt;$D13,1,0)+IF($F13&gt;$G13,1,0)+IF($I13&gt;$J13,1,0)+IF($L13&gt;$M13,1,0)+$E13+$H13+$K13+$N13)</f>
        <v>2</v>
      </c>
      <c r="P13" s="221"/>
      <c r="Q13" s="222">
        <f>IF(SUM(C13:N13)=0,"",IF(C13="",0,1)+IF(F13="",0,1)+IF(I13="",0,1)+IF(L13="",0,1))</f>
        <v>3</v>
      </c>
      <c r="R13" s="222"/>
      <c r="S13" s="82">
        <f t="shared" si="0"/>
        <v>16</v>
      </c>
      <c r="T13" s="82">
        <f t="shared" si="0"/>
        <v>9</v>
      </c>
      <c r="U13" s="223">
        <f>O13</f>
        <v>2</v>
      </c>
      <c r="V13" s="223"/>
      <c r="W13" s="223">
        <f>IF(Q13="","",(S13-T13))</f>
        <v>7</v>
      </c>
      <c r="X13" s="223"/>
      <c r="Y13" s="223">
        <f>IF(Q13="","",S13)</f>
        <v>16</v>
      </c>
      <c r="Z13" s="223"/>
      <c r="AA13" s="54">
        <f>IF(SUM(C13:N13)=0,0,U13*1000000+W13*1000+Y13)</f>
        <v>2007016</v>
      </c>
      <c r="AB13" s="337">
        <f>IF(AA13=0,"",IF(LARGE(AA$11:AA$14,1)=AA13,1,IF(LARGE(AA$11:AA$14,2)=AA13,2,IF(LARGE(AA$11:AA$14,3)=AA13,3,IF(LARGE(AA$11:AA$14,4)=AA13,4,-1)))))</f>
        <v>1</v>
      </c>
      <c r="AC13" s="337"/>
      <c r="AD13"/>
      <c r="AE13"/>
    </row>
    <row r="14" spans="1:31" ht="30" customHeight="1">
      <c r="A14" s="57" t="str">
        <f>VLOOKUP("A4",'zoznam hracov_list of players'!$A$7:$K$14,2,0)</f>
        <v>T04</v>
      </c>
      <c r="B14" s="65" t="str">
        <f>VLOOKUP("A4",'zoznam hracov_list of players'!A$7:K$14,11,0)</f>
        <v>Langauer, Nagy, Sáling, HUN (LNS)</v>
      </c>
      <c r="C14" s="81">
        <f>IF(M11="","",M11)</f>
        <v>5</v>
      </c>
      <c r="D14" s="81">
        <f>IF(L11="","",L11)</f>
        <v>8</v>
      </c>
      <c r="E14" s="81"/>
      <c r="F14" s="81">
        <f>IF(M12="","",M12)</f>
        <v>2</v>
      </c>
      <c r="G14" s="81">
        <f>IF(L12="","",L12)</f>
        <v>5</v>
      </c>
      <c r="H14" s="81"/>
      <c r="I14" s="81">
        <f>IF(M13="","",M13)</f>
        <v>1</v>
      </c>
      <c r="J14" s="81">
        <f>IF(L13="","",L13)</f>
        <v>8</v>
      </c>
      <c r="K14" s="149"/>
      <c r="L14" s="150"/>
      <c r="M14" s="150"/>
      <c r="N14" s="151"/>
      <c r="O14" s="221">
        <f>IF(SUM(C14:N14)=0,"",IF($C14&gt;$D14,1,0)+IF($F14&gt;$G14,1,0)+IF($I14&gt;$J14,1,0)+IF($L14&gt;$M14,1,0)+$E14+$H14+$K14+$N14)</f>
        <v>0</v>
      </c>
      <c r="P14" s="221"/>
      <c r="Q14" s="222">
        <f>IF(SUM(C14:N14)=0,"",IF(C14="",0,1)+IF(F14="",0,1)+IF(I14="",0,1)+IF(L14="",0,1))</f>
        <v>3</v>
      </c>
      <c r="R14" s="222"/>
      <c r="S14" s="82">
        <f t="shared" si="0"/>
        <v>8</v>
      </c>
      <c r="T14" s="82">
        <f t="shared" si="0"/>
        <v>21</v>
      </c>
      <c r="U14" s="223">
        <f>O14</f>
        <v>0</v>
      </c>
      <c r="V14" s="223"/>
      <c r="W14" s="223">
        <f>IF(Q14="","",(S14-T14))</f>
        <v>-13</v>
      </c>
      <c r="X14" s="223"/>
      <c r="Y14" s="223">
        <f>IF(Q14="","",S14)</f>
        <v>8</v>
      </c>
      <c r="Z14" s="223"/>
      <c r="AA14" s="54">
        <f>IF(SUM(C14:N14)=0,0,U14*1000000+W14*1000+Y14)</f>
        <v>-12992</v>
      </c>
      <c r="AB14" s="211">
        <f>IF(AA14=0,"",IF(LARGE(AA$11:AA$14,1)=AA14,1,IF(LARGE(AA$11:AA$14,2)=AA14,2,IF(LARGE(AA$11:AA$14,3)=AA14,3,IF(LARGE(AA$11:AA$14,4)=AA14,4,-1)))))</f>
        <v>4</v>
      </c>
      <c r="AC14" s="211"/>
      <c r="AD14"/>
      <c r="AE14"/>
    </row>
    <row r="16" spans="1:31" ht="15" customHeight="1">
      <c r="A16" s="216" t="s">
        <v>139</v>
      </c>
      <c r="B16" s="217"/>
      <c r="C16" s="209" t="str">
        <f>A18</f>
        <v>T08</v>
      </c>
      <c r="D16" s="209"/>
      <c r="E16" s="58"/>
      <c r="F16" s="209" t="str">
        <f>A19</f>
        <v>T07</v>
      </c>
      <c r="G16" s="209"/>
      <c r="H16" s="58"/>
      <c r="I16" s="209" t="str">
        <f>A20</f>
        <v>T06</v>
      </c>
      <c r="J16" s="209"/>
      <c r="K16" s="58"/>
      <c r="L16" s="209" t="str">
        <f>A21</f>
        <v>T05</v>
      </c>
      <c r="M16" s="209"/>
      <c r="N16" s="59"/>
      <c r="O16" s="202" t="s">
        <v>26</v>
      </c>
      <c r="P16" s="202"/>
      <c r="Q16" s="202" t="s">
        <v>27</v>
      </c>
      <c r="R16" s="202"/>
      <c r="S16" s="202" t="s">
        <v>28</v>
      </c>
      <c r="T16" s="202"/>
      <c r="U16" s="202" t="s">
        <v>57</v>
      </c>
      <c r="V16" s="202"/>
      <c r="W16" s="202" t="s">
        <v>58</v>
      </c>
      <c r="X16" s="202"/>
      <c r="Y16" s="202" t="s">
        <v>59</v>
      </c>
      <c r="Z16" s="202"/>
      <c r="AA16" s="60"/>
      <c r="AB16" s="210" t="s">
        <v>29</v>
      </c>
      <c r="AC16" s="210"/>
      <c r="AD16"/>
      <c r="AE16"/>
    </row>
    <row r="17" spans="1:29" s="1" customFormat="1" ht="65.25" customHeight="1">
      <c r="A17" s="218"/>
      <c r="B17" s="219"/>
      <c r="C17" s="220" t="str">
        <f>B18</f>
        <v>Jankechová, Drotárová, Breznay, SVK/2 (JDB)</v>
      </c>
      <c r="D17" s="220"/>
      <c r="E17" s="148" t="s">
        <v>2</v>
      </c>
      <c r="F17" s="220" t="str">
        <f>B19</f>
        <v>Bartek, Turkovic, Riečičiar, SVK/CRO (BTR)</v>
      </c>
      <c r="G17" s="220"/>
      <c r="H17" s="148" t="s">
        <v>2</v>
      </c>
      <c r="I17" s="220" t="str">
        <f>B20</f>
        <v>Pokorná, Skopalová, Kreibichová, CZE/2 (PSK)</v>
      </c>
      <c r="J17" s="220"/>
      <c r="K17" s="58" t="s">
        <v>2</v>
      </c>
      <c r="L17" s="220" t="str">
        <f>B21</f>
        <v>Lamch, Stasiak, Sudol, POL (LSS)</v>
      </c>
      <c r="M17" s="220"/>
      <c r="N17" s="61" t="s">
        <v>2</v>
      </c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60"/>
      <c r="AB17" s="210"/>
      <c r="AC17" s="210"/>
    </row>
    <row r="18" spans="1:31" ht="30" customHeight="1">
      <c r="A18" s="57" t="str">
        <f>VLOOKUP("B1",'zoznam hracov_list of players'!$A$7:$K$14,2,0)</f>
        <v>T08</v>
      </c>
      <c r="B18" s="65" t="str">
        <f>VLOOKUP("B1",'zoznam hracov_list of players'!A$7:K$14,11,0)</f>
        <v>Jankechová, Drotárová, Breznay, SVK/2 (JDB)</v>
      </c>
      <c r="C18" s="78"/>
      <c r="D18" s="78"/>
      <c r="E18" s="78"/>
      <c r="F18" s="79">
        <v>5</v>
      </c>
      <c r="G18" s="79">
        <v>4</v>
      </c>
      <c r="H18" s="79"/>
      <c r="I18" s="79">
        <v>3</v>
      </c>
      <c r="J18" s="79">
        <v>13</v>
      </c>
      <c r="K18" s="79"/>
      <c r="L18" s="79">
        <v>2</v>
      </c>
      <c r="M18" s="79">
        <v>9</v>
      </c>
      <c r="N18" s="80"/>
      <c r="O18" s="221">
        <f>IF(SUM(C18:N18)=0,"",IF($C18&gt;$D18,1,0)+IF($F18&gt;$G18,1,0)+IF($I18&gt;$J18,1,0)+IF($L18&gt;$M18,1,0)+$E18+$H18+$K18+$N18)</f>
        <v>1</v>
      </c>
      <c r="P18" s="221"/>
      <c r="Q18" s="222">
        <f>IF(SUM(C18:N18)=0,"",IF(C18="",0,1)+IF(F18="",0,1)+IF(I18="",0,1)+IF(L18="",0,1))</f>
        <v>3</v>
      </c>
      <c r="R18" s="222"/>
      <c r="S18" s="82">
        <f aca="true" t="shared" si="1" ref="S18:T21">IF(AND(C18="",F18="",I18="",L18=""),"",N(C18)+N(F18)+N(I18)+N(L18))</f>
        <v>10</v>
      </c>
      <c r="T18" s="82">
        <f t="shared" si="1"/>
        <v>26</v>
      </c>
      <c r="U18" s="223">
        <f>O18</f>
        <v>1</v>
      </c>
      <c r="V18" s="223"/>
      <c r="W18" s="223">
        <f>IF(Q18="","",(S18-T18))</f>
        <v>-16</v>
      </c>
      <c r="X18" s="223"/>
      <c r="Y18" s="223">
        <f>IF(Q18="","",S18)</f>
        <v>10</v>
      </c>
      <c r="Z18" s="223"/>
      <c r="AA18" s="54">
        <f>IF(SUM(C18:N18)=0,0,U18*1000000+W18*1000+Y18)</f>
        <v>984010</v>
      </c>
      <c r="AB18" s="211">
        <f>IF(AA18=0,"",IF(LARGE(AA$18:AA$21,1)=AA18,1,IF(LARGE(AA$18:AA$21,2)=AA18,2,IF(LARGE(AA$18:AA$21,3)=AA18,3,IF(LARGE(AA$18:AA$21,4)=AA18,4,-1)))))</f>
        <v>4</v>
      </c>
      <c r="AC18" s="211"/>
      <c r="AD18"/>
      <c r="AE18"/>
    </row>
    <row r="19" spans="1:31" ht="30" customHeight="1">
      <c r="A19" s="57" t="str">
        <f>VLOOKUP("B2",'zoznam hracov_list of players'!$A$7:$K$14,2,0)</f>
        <v>T07</v>
      </c>
      <c r="B19" s="65" t="str">
        <f>VLOOKUP("B2",'zoznam hracov_list of players'!A$7:K$14,11,0)</f>
        <v>Bartek, Turkovic, Riečičiar, SVK/CRO (BTR)</v>
      </c>
      <c r="C19" s="81">
        <f>IF(G18="","",G18)</f>
        <v>4</v>
      </c>
      <c r="D19" s="81">
        <f>IF(F18="","",F18)</f>
        <v>5</v>
      </c>
      <c r="E19" s="81"/>
      <c r="F19" s="78"/>
      <c r="G19" s="78"/>
      <c r="H19" s="78"/>
      <c r="I19" s="79">
        <v>8</v>
      </c>
      <c r="J19" s="79">
        <v>1</v>
      </c>
      <c r="K19" s="79"/>
      <c r="L19" s="79">
        <v>3</v>
      </c>
      <c r="M19" s="79">
        <v>13</v>
      </c>
      <c r="N19" s="80"/>
      <c r="O19" s="221">
        <f>IF(SUM(C19:N19)=0,"",IF($C19&gt;$D19,1,0)+IF($F19&gt;$G19,1,0)+IF($I19&gt;$J19,1,0)+IF($L19&gt;$M19,1,0)+$E19+$H19+$K19+$N19)</f>
        <v>1</v>
      </c>
      <c r="P19" s="221"/>
      <c r="Q19" s="222">
        <f>IF(SUM(C19:N19)=0,"",IF(C19="",0,1)+IF(F19="",0,1)+IF(I19="",0,1)+IF(L19="",0,1))</f>
        <v>3</v>
      </c>
      <c r="R19" s="222"/>
      <c r="S19" s="82">
        <f t="shared" si="1"/>
        <v>15</v>
      </c>
      <c r="T19" s="82">
        <f t="shared" si="1"/>
        <v>19</v>
      </c>
      <c r="U19" s="223">
        <f>O19</f>
        <v>1</v>
      </c>
      <c r="V19" s="223"/>
      <c r="W19" s="223">
        <f>IF(Q19="","",(S19-T19))</f>
        <v>-4</v>
      </c>
      <c r="X19" s="223"/>
      <c r="Y19" s="223">
        <f>IF(Q19="","",S19)</f>
        <v>15</v>
      </c>
      <c r="Z19" s="223"/>
      <c r="AA19" s="54">
        <f>IF(SUM(C19:N19)=0,0,U19*1000000+W19*1000+Y19)</f>
        <v>996015</v>
      </c>
      <c r="AB19" s="211">
        <f>IF(AA19=0,"",IF(LARGE(AA$18:AA$21,1)=AA19,1,IF(LARGE(AA$18:AA$21,2)=AA19,2,IF(LARGE(AA$18:AA$21,3)=AA19,3,IF(LARGE(AA$18:AA$21,4)=AA19,4,-1)))))</f>
        <v>3</v>
      </c>
      <c r="AC19" s="211"/>
      <c r="AD19"/>
      <c r="AE19"/>
    </row>
    <row r="20" spans="1:31" ht="30" customHeight="1">
      <c r="A20" s="57" t="str">
        <f>VLOOKUP("B3",'zoznam hracov_list of players'!$A$7:$K$14,2,0)</f>
        <v>T06</v>
      </c>
      <c r="B20" s="65" t="str">
        <f>VLOOKUP("B3",'zoznam hracov_list of players'!A$7:K$14,11,0)</f>
        <v>Pokorná, Skopalová, Kreibichová, CZE/2 (PSK)</v>
      </c>
      <c r="C20" s="81">
        <f>IF(J18="","",J18)</f>
        <v>13</v>
      </c>
      <c r="D20" s="81">
        <f>IF(I18="","",I18)</f>
        <v>3</v>
      </c>
      <c r="E20" s="81"/>
      <c r="F20" s="152">
        <f>IF(J19="","",J19)</f>
        <v>1</v>
      </c>
      <c r="G20" s="81">
        <f>IF(I19="","",I19)</f>
        <v>8</v>
      </c>
      <c r="H20" s="81"/>
      <c r="I20" s="78"/>
      <c r="J20" s="78"/>
      <c r="K20" s="78"/>
      <c r="L20" s="79">
        <v>3</v>
      </c>
      <c r="M20" s="338">
        <v>3</v>
      </c>
      <c r="N20" s="80"/>
      <c r="O20" s="221">
        <f>IF(SUM(C20:N20)=0,"",IF($C20&gt;$D20,1,0)+IF($F20&gt;$G20,1,0)+IF($I20&gt;$J20,1,0)+IF($L20&gt;$M20,1,0)+$E20+$H20+$K20+$N20)</f>
        <v>1</v>
      </c>
      <c r="P20" s="221"/>
      <c r="Q20" s="222">
        <f>IF(SUM(C20:N20)=0,"",IF(C20="",0,1)+IF(F20="",0,1)+IF(I20="",0,1)+IF(L20="",0,1))</f>
        <v>3</v>
      </c>
      <c r="R20" s="222"/>
      <c r="S20" s="82">
        <f t="shared" si="1"/>
        <v>17</v>
      </c>
      <c r="T20" s="82">
        <f t="shared" si="1"/>
        <v>14</v>
      </c>
      <c r="U20" s="223">
        <f>O20</f>
        <v>1</v>
      </c>
      <c r="V20" s="223"/>
      <c r="W20" s="223">
        <f>IF(Q20="","",(S20-T20))</f>
        <v>3</v>
      </c>
      <c r="X20" s="223"/>
      <c r="Y20" s="223">
        <f>IF(Q20="","",S20)</f>
        <v>17</v>
      </c>
      <c r="Z20" s="223"/>
      <c r="AA20" s="54">
        <f>IF(SUM(C20:N20)=0,0,U20*1000000+W20*1000+Y20)</f>
        <v>1003017</v>
      </c>
      <c r="AB20" s="337">
        <f>IF(AA20=0,"",IF(LARGE(AA$18:AA$21,1)=AA20,1,IF(LARGE(AA$18:AA$21,2)=AA20,2,IF(LARGE(AA$18:AA$21,3)=AA20,3,IF(LARGE(AA$18:AA$21,4)=AA20,4,-1)))))</f>
        <v>2</v>
      </c>
      <c r="AC20" s="337"/>
      <c r="AD20"/>
      <c r="AE20"/>
    </row>
    <row r="21" spans="1:32" ht="30" customHeight="1">
      <c r="A21" s="57" t="str">
        <f>VLOOKUP("B4",'zoznam hracov_list of players'!$A$7:$K$14,2,0)</f>
        <v>T05</v>
      </c>
      <c r="B21" s="65" t="str">
        <f>VLOOKUP("B4",'zoznam hracov_list of players'!A$7:K$14,11,0)</f>
        <v>Lamch, Stasiak, Sudol, POL (LSS)</v>
      </c>
      <c r="C21" s="81">
        <f>IF(M18="","",M18)</f>
        <v>9</v>
      </c>
      <c r="D21" s="81">
        <f>IF(L18="","",L18)</f>
        <v>2</v>
      </c>
      <c r="E21" s="81"/>
      <c r="F21" s="81">
        <f>IF(M19="","",M19)</f>
        <v>13</v>
      </c>
      <c r="G21" s="81">
        <f>IF(L19="","",L19)</f>
        <v>3</v>
      </c>
      <c r="H21" s="81"/>
      <c r="I21" s="339">
        <f>IF(M20="","",M20)</f>
        <v>3</v>
      </c>
      <c r="J21" s="81">
        <f>IF(L20="","",L20)</f>
        <v>3</v>
      </c>
      <c r="K21" s="149">
        <v>1</v>
      </c>
      <c r="L21" s="150"/>
      <c r="M21" s="150"/>
      <c r="N21" s="151"/>
      <c r="O21" s="221">
        <f>IF(SUM(C21:N21)=0,"",IF($C21&gt;$D21,1,0)+IF($F21&gt;$G21,1,0)+IF($I21&gt;$J21,1,0)+IF($L21&gt;$M21,1,0)+$E21+$H21+$K21+$N21)</f>
        <v>3</v>
      </c>
      <c r="P21" s="221"/>
      <c r="Q21" s="222">
        <f>IF(SUM(C21:N21)=0,"",IF(C21="",0,1)+IF(F21="",0,1)+IF(I21="",0,1)+IF(L21="",0,1))</f>
        <v>3</v>
      </c>
      <c r="R21" s="222"/>
      <c r="S21" s="82">
        <f t="shared" si="1"/>
        <v>25</v>
      </c>
      <c r="T21" s="82">
        <f t="shared" si="1"/>
        <v>8</v>
      </c>
      <c r="U21" s="223">
        <f>O21</f>
        <v>3</v>
      </c>
      <c r="V21" s="223"/>
      <c r="W21" s="223">
        <f>IF(Q21="","",(S21-T21))</f>
        <v>17</v>
      </c>
      <c r="X21" s="223"/>
      <c r="Y21" s="223">
        <f>IF(Q21="","",S21)</f>
        <v>25</v>
      </c>
      <c r="Z21" s="223"/>
      <c r="AA21" s="54">
        <f>IF(SUM(C21:N21)=0,0,U21*1000000+W21*1000+Y21)</f>
        <v>3017025</v>
      </c>
      <c r="AB21" s="337">
        <f>IF(AA21=0,"",IF(LARGE(AA$18:AA$21,1)=AA21,1,IF(LARGE(AA$18:AA$21,2)=AA21,2,IF(LARGE(AA$18:AA$21,3)=AA21,3,IF(LARGE(AA$18:AA$21,4)=AA21,4,-1)))))</f>
        <v>1</v>
      </c>
      <c r="AC21" s="337"/>
      <c r="AD21" s="49"/>
      <c r="AE21" s="49"/>
      <c r="AF21" s="49"/>
    </row>
    <row r="22" spans="1:32" s="163" customFormat="1" ht="15.75" customHeight="1" hidden="1">
      <c r="A22" s="153"/>
      <c r="B22" s="154"/>
      <c r="C22" s="155"/>
      <c r="D22" s="155"/>
      <c r="E22" s="155"/>
      <c r="F22" s="155"/>
      <c r="G22" s="155"/>
      <c r="H22" s="155"/>
      <c r="I22" s="155"/>
      <c r="J22" s="155"/>
      <c r="K22" s="156"/>
      <c r="L22" s="157"/>
      <c r="M22" s="157"/>
      <c r="N22" s="158"/>
      <c r="O22" s="159"/>
      <c r="P22" s="159"/>
      <c r="Q22" s="155"/>
      <c r="R22" s="155"/>
      <c r="S22" s="158"/>
      <c r="T22" s="158"/>
      <c r="U22" s="156"/>
      <c r="V22" s="156"/>
      <c r="W22" s="156"/>
      <c r="X22" s="156"/>
      <c r="Y22" s="156"/>
      <c r="Z22" s="156"/>
      <c r="AA22" s="160"/>
      <c r="AB22" s="161"/>
      <c r="AC22" s="161"/>
      <c r="AD22" s="162"/>
      <c r="AE22" s="162"/>
      <c r="AF22" s="162"/>
    </row>
    <row r="23" spans="1:31" ht="15" customHeight="1" hidden="1">
      <c r="A23" s="208" t="s">
        <v>54</v>
      </c>
      <c r="B23" s="208"/>
      <c r="C23" s="209" t="e">
        <f>A25</f>
        <v>#N/A</v>
      </c>
      <c r="D23" s="209"/>
      <c r="E23" s="58"/>
      <c r="F23" s="209" t="e">
        <f>A26</f>
        <v>#N/A</v>
      </c>
      <c r="G23" s="209"/>
      <c r="H23" s="58"/>
      <c r="I23" s="209" t="e">
        <f>A27</f>
        <v>#N/A</v>
      </c>
      <c r="J23" s="209"/>
      <c r="K23" s="58"/>
      <c r="L23" s="224"/>
      <c r="M23" s="224"/>
      <c r="N23" s="59"/>
      <c r="O23" s="202" t="s">
        <v>26</v>
      </c>
      <c r="P23" s="202"/>
      <c r="Q23" s="202" t="s">
        <v>27</v>
      </c>
      <c r="R23" s="202"/>
      <c r="S23" s="202" t="s">
        <v>28</v>
      </c>
      <c r="T23" s="202"/>
      <c r="U23" s="202" t="s">
        <v>57</v>
      </c>
      <c r="V23" s="202"/>
      <c r="W23" s="202" t="s">
        <v>58</v>
      </c>
      <c r="X23" s="202"/>
      <c r="Y23" s="202" t="s">
        <v>59</v>
      </c>
      <c r="Z23" s="202"/>
      <c r="AA23" s="60"/>
      <c r="AB23" s="210" t="s">
        <v>29</v>
      </c>
      <c r="AC23" s="210"/>
      <c r="AD23"/>
      <c r="AE23"/>
    </row>
    <row r="24" spans="1:29" s="1" customFormat="1" ht="57.75" customHeight="1" hidden="1">
      <c r="A24" s="208"/>
      <c r="B24" s="208"/>
      <c r="C24" s="209" t="e">
        <f>B25</f>
        <v>#N/A</v>
      </c>
      <c r="D24" s="209"/>
      <c r="E24" s="58" t="s">
        <v>2</v>
      </c>
      <c r="F24" s="209" t="e">
        <f>B26</f>
        <v>#N/A</v>
      </c>
      <c r="G24" s="209"/>
      <c r="H24" s="58" t="s">
        <v>2</v>
      </c>
      <c r="I24" s="209" t="e">
        <f>B27</f>
        <v>#N/A</v>
      </c>
      <c r="J24" s="209"/>
      <c r="K24" s="58" t="s">
        <v>2</v>
      </c>
      <c r="L24" s="224"/>
      <c r="M24" s="224"/>
      <c r="N24" s="61" t="s">
        <v>2</v>
      </c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60"/>
      <c r="AB24" s="210"/>
      <c r="AC24" s="210"/>
    </row>
    <row r="25" spans="1:31" ht="30" customHeight="1" hidden="1">
      <c r="A25" s="57" t="e">
        <f>VLOOKUP("C1",'zoznam hracov_list of players'!A$9:E$16,2,0)</f>
        <v>#N/A</v>
      </c>
      <c r="B25" s="65" t="e">
        <f>VLOOKUP("C1",'zoznam hracov_list of players'!A$9:K$17,6,0)</f>
        <v>#N/A</v>
      </c>
      <c r="C25" s="4"/>
      <c r="D25" s="4"/>
      <c r="E25" s="4"/>
      <c r="F25" s="52"/>
      <c r="G25" s="5"/>
      <c r="H25" s="5"/>
      <c r="I25" s="5"/>
      <c r="J25" s="5"/>
      <c r="K25" s="5"/>
      <c r="L25" s="5"/>
      <c r="M25" s="5"/>
      <c r="N25" s="62"/>
      <c r="O25" s="212">
        <f>IF(SUM(C25:N25)=0,"",IF($C25&gt;$D25,1,0)+IF($F25&gt;$G25,1,0)+IF($I25&gt;$J25,1,0)+IF($L25&gt;$M25,1,0)+$E25+$H25+$K25+$N25)</f>
      </c>
      <c r="P25" s="212"/>
      <c r="Q25" s="213">
        <f>IF(SUM(C25:N25)=0,"",IF(C25="",0,1)+IF(F25="",0,1)+IF(I25="",0,1)+IF(L25="",0,1))</f>
      </c>
      <c r="R25" s="213"/>
      <c r="S25" s="63">
        <f aca="true" t="shared" si="2" ref="S25:T27">IF(AND(C25="",F25="",I25="",L25=""),"",N(C25)+N(F25)+N(I25)+N(L25))</f>
      </c>
      <c r="T25" s="63">
        <f t="shared" si="2"/>
      </c>
      <c r="U25" s="214">
        <f>O25</f>
      </c>
      <c r="V25" s="214"/>
      <c r="W25" s="214">
        <f>IF(Q25="","",(S25-T25))</f>
      </c>
      <c r="X25" s="214"/>
      <c r="Y25" s="214">
        <f>IF(Q25="","",S25)</f>
      </c>
      <c r="Z25" s="214"/>
      <c r="AA25" s="54">
        <f>IF(SUM(C25:N25)=0,0,U25*1000000+W25*1000+Y25)</f>
        <v>0</v>
      </c>
      <c r="AB25" s="211">
        <f>IF(AA25=0,"",IF(LARGE($AA$25:$AA$27,1)=AA25,1,IF(LARGE($AA$25:$AA$27,2)=AA25,2,IF(LARGE($AA$25:$AA$27,3)=AA25,3,IF(LARGE($AA$25:$AA$27,4)=AA25,4,-1)))))</f>
      </c>
      <c r="AC25" s="211"/>
      <c r="AD25"/>
      <c r="AE25"/>
    </row>
    <row r="26" spans="1:31" ht="30" customHeight="1" hidden="1">
      <c r="A26" s="57" t="e">
        <f>VLOOKUP("C2",'zoznam hracov_list of players'!A$9:E$16,2,0)</f>
        <v>#N/A</v>
      </c>
      <c r="B26" s="65" t="e">
        <f>VLOOKUP("C2",'zoznam hracov_list of players'!A$9:K$17,6,0)</f>
        <v>#N/A</v>
      </c>
      <c r="C26" s="3">
        <f>IF(G25="","",G25)</f>
      </c>
      <c r="D26" s="64">
        <f>IF(F25="","",F25)</f>
      </c>
      <c r="E26" s="3"/>
      <c r="F26" s="4"/>
      <c r="G26" s="4"/>
      <c r="H26" s="4"/>
      <c r="I26" s="5"/>
      <c r="J26" s="5"/>
      <c r="K26" s="5"/>
      <c r="L26" s="5"/>
      <c r="M26" s="5"/>
      <c r="N26" s="62"/>
      <c r="O26" s="212">
        <f>IF(SUM(C26:N26)=0,"",IF($C26&gt;$D26,1,0)+IF($F26&gt;$G26,1,0)+IF($I26&gt;$J26,1,0)+IF($L26&gt;$M26,1,0)+$E26+$H26+$K26+$N26)</f>
      </c>
      <c r="P26" s="212"/>
      <c r="Q26" s="213">
        <f>IF(SUM(C26:N26)=0,"",IF(C26="",0,1)+IF(F26="",0,1)+IF(I26="",0,1)+IF(L26="",0,1))</f>
      </c>
      <c r="R26" s="213"/>
      <c r="S26" s="63">
        <f t="shared" si="2"/>
      </c>
      <c r="T26" s="63">
        <f t="shared" si="2"/>
      </c>
      <c r="U26" s="214">
        <f>O26</f>
      </c>
      <c r="V26" s="214"/>
      <c r="W26" s="215">
        <f>IF(Q26="","",(S26-T26))</f>
      </c>
      <c r="X26" s="215"/>
      <c r="Y26" s="214">
        <f>IF(Q26="","",S26)</f>
      </c>
      <c r="Z26" s="214"/>
      <c r="AA26" s="54">
        <f>IF(SUM(C26:N26)=0,0,U26*1000000+W26*1000+Y26)</f>
        <v>0</v>
      </c>
      <c r="AB26" s="211">
        <f>IF(AA26=0,"",IF(LARGE($AA$25:$AA$27,1)=AA26,1,IF(LARGE($AA$25:$AA$27,2)=AA26,2,IF(LARGE($AA$25:$AA$27,3)=AA26,3,IF(LARGE($AA$25:$AA$27,4)=AA26,4,-1)))))</f>
      </c>
      <c r="AC26" s="211"/>
      <c r="AD26"/>
      <c r="AE26"/>
    </row>
    <row r="27" spans="1:31" ht="30" customHeight="1" hidden="1">
      <c r="A27" s="57" t="e">
        <f>VLOOKUP("C3",'zoznam hracov_list of players'!A$9:E$16,2,0)</f>
        <v>#N/A</v>
      </c>
      <c r="B27" s="65" t="e">
        <f>VLOOKUP("C3",'zoznam hracov_list of players'!A$9:K$17,6,0)</f>
        <v>#N/A</v>
      </c>
      <c r="C27" s="3">
        <f>IF(J25="","",J25)</f>
      </c>
      <c r="D27" s="3">
        <f>IF(I25="","",I25)</f>
      </c>
      <c r="E27" s="3"/>
      <c r="F27" s="3">
        <f>IF(J26="","",J26)</f>
      </c>
      <c r="G27" s="3">
        <f>IF(I26="","",I26)</f>
      </c>
      <c r="H27" s="3"/>
      <c r="I27" s="4"/>
      <c r="J27" s="4"/>
      <c r="K27" s="4"/>
      <c r="L27" s="5"/>
      <c r="M27" s="5"/>
      <c r="N27" s="62"/>
      <c r="O27" s="212">
        <f>IF(SUM(C27:N27)=0,"",IF($C27&gt;$D27,1,0)+IF($F27&gt;$G27,1,0)+IF($I27&gt;$J27,1,0)+IF($L27&gt;$M27,1,0)+$E27+$H27+$K27+$N27)</f>
      </c>
      <c r="P27" s="212"/>
      <c r="Q27" s="213">
        <f>IF(SUM(C27:N27)=0,"",IF(C27="",0,1)+IF(F27="",0,1)+IF(I27="",0,1)+IF(L27="",0,1))</f>
      </c>
      <c r="R27" s="213"/>
      <c r="S27" s="63">
        <f t="shared" si="2"/>
      </c>
      <c r="T27" s="63">
        <f t="shared" si="2"/>
      </c>
      <c r="U27" s="214">
        <f>O27</f>
      </c>
      <c r="V27" s="214"/>
      <c r="W27" s="214">
        <f>IF(Q27="","",(S27-T27))</f>
      </c>
      <c r="X27" s="214"/>
      <c r="Y27" s="214">
        <f>IF(Q27="","",S27)</f>
      </c>
      <c r="Z27" s="214"/>
      <c r="AA27" s="54">
        <f>IF(SUM(C27:N27)=0,0,U27*1000000+W27*1000+Y27)</f>
        <v>0</v>
      </c>
      <c r="AB27" s="211">
        <f>IF(AA27=0,"",IF(LARGE($AA$25:$AA$27,1)=AA27,1,IF(LARGE($AA$25:$AA$27,2)=AA27,2,IF(LARGE($AA$25:$AA$27,3)=AA27,3,IF(LARGE($AA$25:$AA$27,4)=AA27,4,-1)))))</f>
      </c>
      <c r="AC27" s="211"/>
      <c r="AD27"/>
      <c r="AE27"/>
    </row>
    <row r="28" spans="1:32" ht="20.25" customHeight="1">
      <c r="A28" s="225" t="s">
        <v>60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49"/>
      <c r="AE28" s="49"/>
      <c r="AF28" s="49"/>
    </row>
  </sheetData>
  <sheetProtection/>
  <mergeCells count="128">
    <mergeCell ref="W21:X21"/>
    <mergeCell ref="Y21:Z21"/>
    <mergeCell ref="AB21:AC21"/>
    <mergeCell ref="L10:M10"/>
    <mergeCell ref="L16:M16"/>
    <mergeCell ref="L17:M17"/>
    <mergeCell ref="O21:P21"/>
    <mergeCell ref="Q21:R21"/>
    <mergeCell ref="U21:V21"/>
    <mergeCell ref="O14:P14"/>
    <mergeCell ref="Q14:R14"/>
    <mergeCell ref="U14:V14"/>
    <mergeCell ref="W14:X14"/>
    <mergeCell ref="Y14:Z14"/>
    <mergeCell ref="AB14:AC14"/>
    <mergeCell ref="A28:AC28"/>
    <mergeCell ref="O20:P20"/>
    <mergeCell ref="Q20:R20"/>
    <mergeCell ref="U20:V20"/>
    <mergeCell ref="W20:X20"/>
    <mergeCell ref="Y20:Z20"/>
    <mergeCell ref="AB20:AC20"/>
    <mergeCell ref="L23:M24"/>
    <mergeCell ref="O27:P27"/>
    <mergeCell ref="O19:P19"/>
    <mergeCell ref="Q19:R19"/>
    <mergeCell ref="U19:V19"/>
    <mergeCell ref="W19:X19"/>
    <mergeCell ref="Y19:Z19"/>
    <mergeCell ref="AB19:AC19"/>
    <mergeCell ref="AB16:AC17"/>
    <mergeCell ref="O18:P18"/>
    <mergeCell ref="Q18:R18"/>
    <mergeCell ref="U18:V18"/>
    <mergeCell ref="W18:X18"/>
    <mergeCell ref="Y18:Z18"/>
    <mergeCell ref="AB18:AC18"/>
    <mergeCell ref="Q16:R17"/>
    <mergeCell ref="S16:T17"/>
    <mergeCell ref="U16:V17"/>
    <mergeCell ref="A16:B17"/>
    <mergeCell ref="C16:D16"/>
    <mergeCell ref="F16:G16"/>
    <mergeCell ref="I16:J16"/>
    <mergeCell ref="O16:P17"/>
    <mergeCell ref="C17:D17"/>
    <mergeCell ref="F17:G17"/>
    <mergeCell ref="I17:J17"/>
    <mergeCell ref="O13:P13"/>
    <mergeCell ref="Q13:R13"/>
    <mergeCell ref="U13:V13"/>
    <mergeCell ref="W13:X13"/>
    <mergeCell ref="Y13:Z13"/>
    <mergeCell ref="AB13:AC13"/>
    <mergeCell ref="O12:P12"/>
    <mergeCell ref="Q12:R12"/>
    <mergeCell ref="U12:V12"/>
    <mergeCell ref="W12:X12"/>
    <mergeCell ref="Y12:Z12"/>
    <mergeCell ref="AB12:AC12"/>
    <mergeCell ref="O11:P11"/>
    <mergeCell ref="Q11:R11"/>
    <mergeCell ref="U11:V11"/>
    <mergeCell ref="W11:X11"/>
    <mergeCell ref="Y11:Z11"/>
    <mergeCell ref="AB11:AC11"/>
    <mergeCell ref="Q9:R10"/>
    <mergeCell ref="S9:T10"/>
    <mergeCell ref="U9:V10"/>
    <mergeCell ref="W9:X10"/>
    <mergeCell ref="Y9:Z10"/>
    <mergeCell ref="AB9:AC10"/>
    <mergeCell ref="A9:B10"/>
    <mergeCell ref="C9:D9"/>
    <mergeCell ref="F9:G9"/>
    <mergeCell ref="I9:J9"/>
    <mergeCell ref="O9:P10"/>
    <mergeCell ref="C10:D10"/>
    <mergeCell ref="F10:G10"/>
    <mergeCell ref="I10:J10"/>
    <mergeCell ref="L9:M9"/>
    <mergeCell ref="Q27:R27"/>
    <mergeCell ref="U27:V27"/>
    <mergeCell ref="W27:X27"/>
    <mergeCell ref="Y27:Z27"/>
    <mergeCell ref="AB27:AC27"/>
    <mergeCell ref="O26:P26"/>
    <mergeCell ref="Q26:R26"/>
    <mergeCell ref="U26:V26"/>
    <mergeCell ref="W26:X26"/>
    <mergeCell ref="Y26:Z26"/>
    <mergeCell ref="AB26:AC26"/>
    <mergeCell ref="O25:P25"/>
    <mergeCell ref="Q25:R25"/>
    <mergeCell ref="U25:V25"/>
    <mergeCell ref="W25:X25"/>
    <mergeCell ref="Y25:Z25"/>
    <mergeCell ref="AB25:AC25"/>
    <mergeCell ref="S23:T24"/>
    <mergeCell ref="U23:V24"/>
    <mergeCell ref="W23:X24"/>
    <mergeCell ref="Y23:Z24"/>
    <mergeCell ref="AB23:AC24"/>
    <mergeCell ref="C24:D24"/>
    <mergeCell ref="F24:G24"/>
    <mergeCell ref="I24:J24"/>
    <mergeCell ref="A23:B24"/>
    <mergeCell ref="C23:D23"/>
    <mergeCell ref="F23:G23"/>
    <mergeCell ref="I23:J23"/>
    <mergeCell ref="O23:P24"/>
    <mergeCell ref="Q23:R24"/>
    <mergeCell ref="A5:E5"/>
    <mergeCell ref="F5:AC5"/>
    <mergeCell ref="A6:E6"/>
    <mergeCell ref="F6:AC6"/>
    <mergeCell ref="A7:E7"/>
    <mergeCell ref="F7:AC7"/>
    <mergeCell ref="W16:X17"/>
    <mergeCell ref="Y16:Z17"/>
    <mergeCell ref="A1:E1"/>
    <mergeCell ref="F1:AC1"/>
    <mergeCell ref="A2:E2"/>
    <mergeCell ref="F2:AC2"/>
    <mergeCell ref="A3:E3"/>
    <mergeCell ref="F3:AC3"/>
    <mergeCell ref="A4:E4"/>
    <mergeCell ref="F4:AC4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88"/>
  <sheetViews>
    <sheetView zoomScalePageLayoutView="0" workbookViewId="0" topLeftCell="A33">
      <selection activeCell="AX55" sqref="AX55"/>
    </sheetView>
  </sheetViews>
  <sheetFormatPr defaultColWidth="9.140625" defaultRowHeight="3.75" customHeight="1"/>
  <cols>
    <col min="1" max="1" width="1.7109375" style="94" customWidth="1"/>
    <col min="2" max="13" width="1.7109375" style="11" customWidth="1"/>
    <col min="14" max="14" width="2.57421875" style="11" customWidth="1"/>
    <col min="15" max="20" width="1.7109375" style="11" customWidth="1"/>
    <col min="21" max="21" width="6.421875" style="94" customWidth="1"/>
    <col min="22" max="24" width="1.7109375" style="11" customWidth="1"/>
    <col min="25" max="25" width="8.7109375" style="11" customWidth="1"/>
    <col min="26" max="34" width="1.7109375" style="11" customWidth="1"/>
    <col min="35" max="35" width="6.00390625" style="11" customWidth="1"/>
    <col min="36" max="38" width="1.7109375" style="11" customWidth="1"/>
    <col min="39" max="39" width="1.7109375" style="94" customWidth="1"/>
    <col min="40" max="40" width="9.7109375" style="11" customWidth="1"/>
    <col min="41" max="159" width="1.7109375" style="11" customWidth="1"/>
    <col min="160" max="16384" width="9.140625" style="11" customWidth="1"/>
  </cols>
  <sheetData>
    <row r="1" spans="8:86" ht="3.75" customHeight="1"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98"/>
      <c r="V1" s="40"/>
      <c r="W1" s="40"/>
      <c r="X1" s="40"/>
      <c r="Y1" s="40"/>
      <c r="Z1" s="40"/>
      <c r="AA1" s="40"/>
      <c r="AB1" s="40"/>
      <c r="AC1" s="40"/>
      <c r="AD1" s="44"/>
      <c r="AE1" s="40"/>
      <c r="AF1" s="40"/>
      <c r="AG1" s="40"/>
      <c r="AH1" s="40"/>
      <c r="AI1" s="40"/>
      <c r="AJ1" s="40"/>
      <c r="AK1" s="40"/>
      <c r="AL1" s="40"/>
      <c r="AM1" s="98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</row>
    <row r="2" spans="8:86" ht="3.75" customHeight="1"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98"/>
      <c r="V2" s="40"/>
      <c r="W2" s="40"/>
      <c r="X2" s="40"/>
      <c r="Y2" s="40"/>
      <c r="Z2" s="40"/>
      <c r="AA2" s="40"/>
      <c r="AB2" s="40"/>
      <c r="AC2" s="40"/>
      <c r="AD2" s="44"/>
      <c r="AE2" s="40"/>
      <c r="AF2" s="40"/>
      <c r="AG2" s="40"/>
      <c r="AH2" s="40"/>
      <c r="AI2" s="40"/>
      <c r="AJ2" s="40"/>
      <c r="AK2" s="40"/>
      <c r="AL2" s="40"/>
      <c r="AM2" s="98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</row>
    <row r="3" spans="2:86" ht="3.75" customHeight="1">
      <c r="B3" s="226" t="s">
        <v>25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7" t="s">
        <v>270</v>
      </c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8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</row>
    <row r="4" spans="2:86" ht="3.75" customHeight="1"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3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</row>
    <row r="5" spans="2:86" ht="3.75" customHeight="1"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3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</row>
    <row r="6" spans="2:86" ht="3.75" customHeight="1"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2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</row>
    <row r="7" spans="8:86" ht="3.75" customHeight="1">
      <c r="H7" s="40"/>
      <c r="I7" s="40"/>
      <c r="J7" s="40"/>
      <c r="K7" s="40"/>
      <c r="L7" s="40"/>
      <c r="M7" s="40"/>
      <c r="N7" s="40"/>
      <c r="O7" s="40"/>
      <c r="P7" s="40"/>
      <c r="Q7" s="19"/>
      <c r="R7" s="19"/>
      <c r="S7" s="19"/>
      <c r="T7" s="19"/>
      <c r="U7" s="99"/>
      <c r="V7" s="19"/>
      <c r="W7" s="19"/>
      <c r="X7" s="19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100"/>
      <c r="AN7" s="43"/>
      <c r="AO7" s="43"/>
      <c r="AP7" s="43"/>
      <c r="AQ7" s="43"/>
      <c r="AR7" s="43"/>
      <c r="AS7" s="43"/>
      <c r="AT7" s="43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</row>
    <row r="8" spans="26:101" ht="3.75" customHeight="1"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BM8" s="40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19"/>
      <c r="CH8" s="19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12"/>
      <c r="CT8" s="12"/>
      <c r="CU8" s="12"/>
      <c r="CV8" s="12"/>
      <c r="CW8" s="12"/>
    </row>
    <row r="9" spans="7:101" ht="3.75" customHeight="1"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N9" s="233" t="s">
        <v>271</v>
      </c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14"/>
      <c r="BA9" s="14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19"/>
      <c r="CH9" s="19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12"/>
      <c r="CT9" s="12"/>
      <c r="CU9" s="12"/>
      <c r="CV9" s="12"/>
      <c r="CW9" s="12"/>
    </row>
    <row r="10" spans="7:101" ht="3.75" customHeight="1"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14"/>
      <c r="BA10" s="14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19"/>
      <c r="CH10" s="19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12"/>
      <c r="CT10" s="12"/>
      <c r="CU10" s="12"/>
      <c r="CV10" s="12"/>
      <c r="CW10" s="12"/>
    </row>
    <row r="11" spans="7:101" ht="3.75" customHeight="1"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14"/>
      <c r="BA11" s="14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19"/>
      <c r="CH11" s="19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12"/>
      <c r="CT11" s="12"/>
      <c r="CU11" s="12"/>
      <c r="CV11" s="12"/>
      <c r="CW11" s="12"/>
    </row>
    <row r="12" spans="7:101" ht="3.75" customHeight="1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14"/>
      <c r="BA12" s="14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12"/>
      <c r="CT12" s="12"/>
      <c r="CU12" s="12"/>
      <c r="CV12" s="12"/>
      <c r="CW12" s="12"/>
    </row>
    <row r="13" spans="7:101" ht="3.75" customHeight="1"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V13" s="14"/>
      <c r="W13" s="14"/>
      <c r="X13" s="14"/>
      <c r="Y13" s="14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14"/>
      <c r="BA13" s="14"/>
      <c r="BB13" s="27"/>
      <c r="BC13" s="26"/>
      <c r="BD13" s="13"/>
      <c r="BE13" s="13"/>
      <c r="BF13" s="13"/>
      <c r="BG13" s="13"/>
      <c r="BH13" s="13"/>
      <c r="BI13" s="13"/>
      <c r="BJ13" s="13"/>
      <c r="BK13" s="13"/>
      <c r="BL13" s="14"/>
      <c r="BM13" s="14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12"/>
      <c r="CT13" s="12"/>
      <c r="CU13" s="12"/>
      <c r="CV13" s="12"/>
      <c r="CW13" s="12"/>
    </row>
    <row r="14" spans="7:101" ht="15" customHeight="1"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V14" s="14"/>
      <c r="W14" s="14"/>
      <c r="X14" s="14"/>
      <c r="Y14" s="14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14"/>
      <c r="BA14" s="14"/>
      <c r="BB14" s="234" t="s">
        <v>7</v>
      </c>
      <c r="BC14" s="234"/>
      <c r="BD14" s="235" t="str">
        <f>BB39</f>
        <v>Blažková, Petrák, Žabka, CZE/1 (BPŽ)</v>
      </c>
      <c r="BE14" s="235"/>
      <c r="BF14" s="235"/>
      <c r="BG14" s="235"/>
      <c r="BH14" s="235"/>
      <c r="BI14" s="235"/>
      <c r="BJ14" s="235"/>
      <c r="BK14" s="235"/>
      <c r="BL14" s="235"/>
      <c r="BM14" s="235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12"/>
      <c r="CT14" s="12"/>
      <c r="CU14" s="12"/>
      <c r="CV14" s="12"/>
      <c r="CW14" s="12"/>
    </row>
    <row r="15" spans="7:101" ht="3.75" customHeight="1"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V15" s="14"/>
      <c r="W15" s="14"/>
      <c r="X15" s="14"/>
      <c r="Y15" s="14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14"/>
      <c r="BA15" s="14"/>
      <c r="BB15" s="234"/>
      <c r="BC15" s="234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12"/>
      <c r="CT15" s="12"/>
      <c r="CU15" s="12"/>
      <c r="CV15" s="12"/>
      <c r="CW15" s="12"/>
    </row>
    <row r="16" spans="7:101" ht="3.75" customHeight="1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V16" s="14"/>
      <c r="W16" s="14"/>
      <c r="X16" s="14"/>
      <c r="Y16" s="14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14"/>
      <c r="BA16" s="14"/>
      <c r="BB16" s="234"/>
      <c r="BC16" s="234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2"/>
      <c r="CT16" s="12"/>
      <c r="CU16" s="12"/>
      <c r="CV16" s="12"/>
      <c r="CW16" s="12"/>
    </row>
    <row r="17" spans="7:101" ht="3.75" customHeight="1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V17" s="14"/>
      <c r="W17" s="14"/>
      <c r="X17" s="14"/>
      <c r="Y17" s="14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14"/>
      <c r="BA17" s="14"/>
      <c r="BB17" s="234"/>
      <c r="BC17" s="234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12"/>
      <c r="CT17" s="12"/>
      <c r="CU17" s="12"/>
      <c r="CV17" s="12"/>
      <c r="CW17" s="12"/>
    </row>
    <row r="18" spans="1:101" ht="15" customHeight="1">
      <c r="A18" s="95"/>
      <c r="B18" s="24"/>
      <c r="C18" s="24"/>
      <c r="D18" s="32"/>
      <c r="E18" s="32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5"/>
      <c r="V18" s="31"/>
      <c r="W18" s="31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14"/>
      <c r="BA18" s="14"/>
      <c r="BB18" s="15"/>
      <c r="BC18" s="26"/>
      <c r="BD18" s="139"/>
      <c r="BE18" s="139"/>
      <c r="BF18" s="139"/>
      <c r="BG18" s="139"/>
      <c r="BH18" s="139"/>
      <c r="BI18" s="139"/>
      <c r="BJ18" s="139"/>
      <c r="BK18" s="139"/>
      <c r="BL18" s="140"/>
      <c r="BM18" s="140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12"/>
      <c r="CT18" s="12"/>
      <c r="CU18" s="12"/>
      <c r="CV18" s="12"/>
      <c r="CW18" s="12"/>
    </row>
    <row r="19" spans="1:101" ht="15" customHeight="1">
      <c r="A19" s="95"/>
      <c r="B19" s="24"/>
      <c r="C19" s="24"/>
      <c r="D19" s="32"/>
      <c r="E19" s="32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95"/>
      <c r="V19" s="31"/>
      <c r="W19" s="31"/>
      <c r="X19" s="13"/>
      <c r="Y19" s="13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14"/>
      <c r="BA19" s="14"/>
      <c r="BB19" s="234" t="s">
        <v>8</v>
      </c>
      <c r="BC19" s="234"/>
      <c r="BD19" s="235" t="str">
        <f>AO51</f>
        <v>Kurilák, Opát, Mezík, SVK/1 (KOM)</v>
      </c>
      <c r="BE19" s="235"/>
      <c r="BF19" s="235"/>
      <c r="BG19" s="235"/>
      <c r="BH19" s="235"/>
      <c r="BI19" s="235"/>
      <c r="BJ19" s="235"/>
      <c r="BK19" s="235"/>
      <c r="BL19" s="235"/>
      <c r="BM19" s="235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12"/>
      <c r="CT19" s="12"/>
      <c r="CU19" s="12"/>
      <c r="CV19" s="12"/>
      <c r="CW19" s="12"/>
    </row>
    <row r="20" spans="1:101" ht="3.75" customHeight="1">
      <c r="A20" s="95"/>
      <c r="B20" s="24"/>
      <c r="C20" s="24"/>
      <c r="D20" s="32"/>
      <c r="E20" s="32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95"/>
      <c r="V20" s="31"/>
      <c r="W20" s="31"/>
      <c r="X20" s="15"/>
      <c r="Y20" s="13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8"/>
      <c r="AL20" s="26"/>
      <c r="AM20" s="98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6"/>
      <c r="BA20" s="14"/>
      <c r="BB20" s="234"/>
      <c r="BC20" s="234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12"/>
      <c r="CT20" s="12"/>
      <c r="CU20" s="12"/>
      <c r="CV20" s="12"/>
      <c r="CW20" s="12"/>
    </row>
    <row r="21" spans="1:101" ht="3.75" customHeight="1">
      <c r="A21" s="95"/>
      <c r="B21" s="24"/>
      <c r="C21" s="24"/>
      <c r="D21" s="32"/>
      <c r="E21" s="32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95" t="str">
        <f>V21&amp;" "&amp;Z21</f>
        <v>1. A Blažková, Petrák, Žabka, CZE/1 (BPŽ)</v>
      </c>
      <c r="V21" s="236" t="s">
        <v>12</v>
      </c>
      <c r="W21" s="236"/>
      <c r="X21" s="236"/>
      <c r="Y21" s="236"/>
      <c r="Z21" s="237" t="str">
        <f>'Teams BC1-BC2'!B13</f>
        <v>Blažková, Petrák, Žabka, CZE/1 (BPŽ)</v>
      </c>
      <c r="AA21" s="235"/>
      <c r="AB21" s="235"/>
      <c r="AC21" s="235"/>
      <c r="AD21" s="235"/>
      <c r="AE21" s="235"/>
      <c r="AF21" s="235"/>
      <c r="AG21" s="235"/>
      <c r="AH21" s="235"/>
      <c r="AI21" s="235"/>
      <c r="AJ21" s="238">
        <v>7</v>
      </c>
      <c r="AK21" s="238"/>
      <c r="AL21" s="26"/>
      <c r="AM21" s="98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6"/>
      <c r="BA21" s="14"/>
      <c r="BB21" s="234"/>
      <c r="BC21" s="234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2"/>
      <c r="CT21" s="12"/>
      <c r="CU21" s="12"/>
      <c r="CV21" s="12"/>
      <c r="CW21" s="12"/>
    </row>
    <row r="22" spans="1:101" ht="3.75" customHeight="1">
      <c r="A22" s="96"/>
      <c r="B22" s="12"/>
      <c r="C22" s="12"/>
      <c r="D22" s="12"/>
      <c r="E22" s="12"/>
      <c r="F22" s="12"/>
      <c r="G22" s="13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3"/>
      <c r="S22" s="13"/>
      <c r="T22" s="13"/>
      <c r="U22" s="99"/>
      <c r="V22" s="236"/>
      <c r="W22" s="236"/>
      <c r="X22" s="236"/>
      <c r="Y22" s="236"/>
      <c r="Z22" s="237"/>
      <c r="AA22" s="235"/>
      <c r="AB22" s="235"/>
      <c r="AC22" s="235"/>
      <c r="AD22" s="235"/>
      <c r="AE22" s="235"/>
      <c r="AF22" s="235"/>
      <c r="AG22" s="235"/>
      <c r="AH22" s="235"/>
      <c r="AI22" s="235"/>
      <c r="AJ22" s="238"/>
      <c r="AK22" s="238"/>
      <c r="AL22" s="41"/>
      <c r="AM22" s="98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6"/>
      <c r="BA22" s="14"/>
      <c r="BB22" s="234"/>
      <c r="BC22" s="234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12"/>
      <c r="CT22" s="12"/>
      <c r="CU22" s="12"/>
      <c r="CV22" s="12"/>
      <c r="CW22" s="12"/>
    </row>
    <row r="23" spans="1:101" ht="15" customHeight="1">
      <c r="A23" s="96"/>
      <c r="B23" s="12"/>
      <c r="C23" s="12"/>
      <c r="D23" s="12"/>
      <c r="E23" s="12"/>
      <c r="F23" s="12"/>
      <c r="G23" s="13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3"/>
      <c r="S23" s="13"/>
      <c r="T23" s="13"/>
      <c r="U23" s="99"/>
      <c r="V23" s="236"/>
      <c r="W23" s="236"/>
      <c r="X23" s="236"/>
      <c r="Y23" s="236"/>
      <c r="Z23" s="237"/>
      <c r="AA23" s="235"/>
      <c r="AB23" s="235"/>
      <c r="AC23" s="235"/>
      <c r="AD23" s="235"/>
      <c r="AE23" s="235"/>
      <c r="AF23" s="235"/>
      <c r="AG23" s="235"/>
      <c r="AH23" s="235"/>
      <c r="AI23" s="235"/>
      <c r="AJ23" s="238"/>
      <c r="AK23" s="238"/>
      <c r="AL23" s="239"/>
      <c r="AM23" s="98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6"/>
      <c r="BA23" s="14"/>
      <c r="BB23" s="14"/>
      <c r="BC23" s="26"/>
      <c r="BD23" s="139"/>
      <c r="BE23" s="139"/>
      <c r="BF23" s="139"/>
      <c r="BG23" s="139"/>
      <c r="BH23" s="139"/>
      <c r="BI23" s="139"/>
      <c r="BJ23" s="139"/>
      <c r="BK23" s="139"/>
      <c r="BL23" s="140"/>
      <c r="BM23" s="140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12"/>
      <c r="CT23" s="12"/>
      <c r="CU23" s="12"/>
      <c r="CV23" s="12"/>
      <c r="CW23" s="12"/>
    </row>
    <row r="24" spans="1:101" ht="3.75" customHeight="1">
      <c r="A24" s="95"/>
      <c r="B24" s="24"/>
      <c r="C24" s="24"/>
      <c r="D24" s="32"/>
      <c r="E24" s="32"/>
      <c r="F24" s="3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95"/>
      <c r="V24" s="236"/>
      <c r="W24" s="236"/>
      <c r="X24" s="236"/>
      <c r="Y24" s="236"/>
      <c r="Z24" s="237"/>
      <c r="AA24" s="235"/>
      <c r="AB24" s="235"/>
      <c r="AC24" s="235"/>
      <c r="AD24" s="235"/>
      <c r="AE24" s="235"/>
      <c r="AF24" s="235"/>
      <c r="AG24" s="235"/>
      <c r="AH24" s="235"/>
      <c r="AI24" s="235"/>
      <c r="AJ24" s="238"/>
      <c r="AK24" s="238"/>
      <c r="AL24" s="239"/>
      <c r="AM24" s="98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6"/>
      <c r="BA24" s="14"/>
      <c r="BB24" s="234" t="s">
        <v>9</v>
      </c>
      <c r="BC24" s="234"/>
      <c r="BD24" s="235" t="str">
        <f>Z79</f>
        <v>Pokorná, Skopalová, Kreibichová, CZE/2 (PSK)</v>
      </c>
      <c r="BE24" s="235"/>
      <c r="BF24" s="235"/>
      <c r="BG24" s="235"/>
      <c r="BH24" s="235"/>
      <c r="BI24" s="235"/>
      <c r="BJ24" s="235"/>
      <c r="BK24" s="235"/>
      <c r="BL24" s="235"/>
      <c r="BM24" s="235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12"/>
      <c r="CT24" s="12"/>
      <c r="CU24" s="12"/>
      <c r="CV24" s="12"/>
      <c r="CW24" s="12"/>
    </row>
    <row r="25" spans="1:101" ht="15" customHeight="1">
      <c r="A25" s="95"/>
      <c r="B25" s="24"/>
      <c r="C25" s="24"/>
      <c r="D25" s="32"/>
      <c r="E25" s="32"/>
      <c r="F25" s="3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95"/>
      <c r="V25" s="31"/>
      <c r="W25" s="31"/>
      <c r="X25" s="15"/>
      <c r="Y25" s="13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29"/>
      <c r="AK25" s="28"/>
      <c r="AL25" s="239"/>
      <c r="AM25" s="98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26"/>
      <c r="BA25" s="14"/>
      <c r="BB25" s="234"/>
      <c r="BC25" s="234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12"/>
      <c r="CT25" s="12"/>
      <c r="CU25" s="12"/>
      <c r="CV25" s="12"/>
      <c r="CW25" s="12"/>
    </row>
    <row r="26" spans="1:101" ht="3.75" customHeight="1">
      <c r="A26" s="95"/>
      <c r="B26" s="24"/>
      <c r="C26" s="24"/>
      <c r="D26" s="32"/>
      <c r="E26" s="32"/>
      <c r="F26" s="32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95"/>
      <c r="V26" s="31"/>
      <c r="W26" s="31"/>
      <c r="X26" s="13"/>
      <c r="Y26" s="13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29"/>
      <c r="AK26" s="28"/>
      <c r="AL26" s="112"/>
      <c r="AM26" s="98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26"/>
      <c r="BA26" s="14"/>
      <c r="BB26" s="234"/>
      <c r="BC26" s="234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2"/>
      <c r="CT26" s="12"/>
      <c r="CU26" s="12"/>
      <c r="CV26" s="12"/>
      <c r="CW26" s="12"/>
    </row>
    <row r="27" spans="1:101" ht="3.75" customHeight="1">
      <c r="A27" s="95"/>
      <c r="B27" s="24"/>
      <c r="C27" s="24"/>
      <c r="D27" s="32"/>
      <c r="E27" s="32"/>
      <c r="F27" s="3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95"/>
      <c r="V27" s="31"/>
      <c r="W27" s="31"/>
      <c r="X27" s="13"/>
      <c r="Y27" s="13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29"/>
      <c r="AK27" s="28"/>
      <c r="AL27" s="112"/>
      <c r="AM27" s="95" t="str">
        <f>AN27&amp;" "&amp;AO27</f>
        <v>1. Finalist Blažková, Petrák, Žabka, CZE/1 (BPŽ)</v>
      </c>
      <c r="AN27" s="226" t="s">
        <v>46</v>
      </c>
      <c r="AO27" s="240" t="str">
        <f>Z21</f>
        <v>Blažková, Petrák, Žabka, CZE/1 (BPŽ)</v>
      </c>
      <c r="AP27" s="241"/>
      <c r="AQ27" s="241"/>
      <c r="AR27" s="241"/>
      <c r="AS27" s="241"/>
      <c r="AT27" s="241"/>
      <c r="AU27" s="241"/>
      <c r="AV27" s="241"/>
      <c r="AW27" s="242"/>
      <c r="AX27" s="249">
        <v>6</v>
      </c>
      <c r="AY27" s="249"/>
      <c r="AZ27" s="26"/>
      <c r="BA27" s="14"/>
      <c r="BB27" s="234"/>
      <c r="BC27" s="234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12"/>
      <c r="CT27" s="12"/>
      <c r="CU27" s="12"/>
      <c r="CV27" s="12"/>
      <c r="CW27" s="12"/>
    </row>
    <row r="28" spans="1:101" ht="3.75" customHeight="1">
      <c r="A28" s="96"/>
      <c r="B28" s="12"/>
      <c r="C28" s="12"/>
      <c r="D28" s="12"/>
      <c r="E28" s="12"/>
      <c r="F28" s="12"/>
      <c r="G28" s="13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3"/>
      <c r="S28" s="13"/>
      <c r="T28" s="13"/>
      <c r="U28" s="99"/>
      <c r="V28" s="13"/>
      <c r="W28" s="30"/>
      <c r="X28" s="13"/>
      <c r="Y28" s="13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29"/>
      <c r="AK28" s="28"/>
      <c r="AL28" s="112"/>
      <c r="AM28" s="101"/>
      <c r="AN28" s="226"/>
      <c r="AO28" s="243"/>
      <c r="AP28" s="244"/>
      <c r="AQ28" s="244"/>
      <c r="AR28" s="244"/>
      <c r="AS28" s="244"/>
      <c r="AT28" s="244"/>
      <c r="AU28" s="244"/>
      <c r="AV28" s="244"/>
      <c r="AW28" s="245"/>
      <c r="AX28" s="249"/>
      <c r="AY28" s="249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13"/>
      <c r="BN28" s="40"/>
      <c r="BO28" s="18"/>
      <c r="BP28" s="18"/>
      <c r="BQ28" s="18"/>
      <c r="BR28" s="18"/>
      <c r="BS28" s="18"/>
      <c r="BT28" s="18"/>
      <c r="BU28" s="18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12"/>
      <c r="CT28" s="12"/>
      <c r="CU28" s="12"/>
      <c r="CV28" s="12"/>
      <c r="CW28" s="12"/>
    </row>
    <row r="29" spans="1:101" ht="15" customHeight="1">
      <c r="A29" s="96"/>
      <c r="B29" s="12"/>
      <c r="C29" s="12"/>
      <c r="D29" s="12"/>
      <c r="E29" s="12"/>
      <c r="F29" s="12"/>
      <c r="G29" s="13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3"/>
      <c r="S29" s="13"/>
      <c r="T29" s="13"/>
      <c r="U29" s="99"/>
      <c r="V29" s="13"/>
      <c r="W29" s="30"/>
      <c r="X29" s="13"/>
      <c r="Y29" s="13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29"/>
      <c r="AK29" s="28"/>
      <c r="AL29" s="112"/>
      <c r="AM29" s="98"/>
      <c r="AN29" s="226"/>
      <c r="AO29" s="243"/>
      <c r="AP29" s="244"/>
      <c r="AQ29" s="244"/>
      <c r="AR29" s="244"/>
      <c r="AS29" s="244"/>
      <c r="AT29" s="244"/>
      <c r="AU29" s="244"/>
      <c r="AV29" s="244"/>
      <c r="AW29" s="245"/>
      <c r="AX29" s="249"/>
      <c r="AY29" s="249"/>
      <c r="AZ29" s="239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13"/>
      <c r="BM29" s="15"/>
      <c r="BN29" s="24"/>
      <c r="BO29" s="24"/>
      <c r="BP29" s="24"/>
      <c r="BQ29" s="24"/>
      <c r="BR29" s="24"/>
      <c r="BS29" s="24"/>
      <c r="BT29" s="24"/>
      <c r="BU29" s="24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12"/>
      <c r="CT29" s="12"/>
      <c r="CU29" s="12"/>
      <c r="CV29" s="12"/>
      <c r="CW29" s="12"/>
    </row>
    <row r="30" spans="1:101" ht="3.75" customHeight="1">
      <c r="A30" s="95"/>
      <c r="B30" s="24"/>
      <c r="C30" s="24"/>
      <c r="D30" s="32"/>
      <c r="E30" s="32"/>
      <c r="F30" s="3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95"/>
      <c r="V30" s="31"/>
      <c r="W30" s="31"/>
      <c r="X30" s="13"/>
      <c r="Y30" s="13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29"/>
      <c r="AK30" s="28"/>
      <c r="AL30" s="112"/>
      <c r="AM30" s="98"/>
      <c r="AN30" s="226"/>
      <c r="AO30" s="246"/>
      <c r="AP30" s="247"/>
      <c r="AQ30" s="247"/>
      <c r="AR30" s="247"/>
      <c r="AS30" s="247"/>
      <c r="AT30" s="247"/>
      <c r="AU30" s="247"/>
      <c r="AV30" s="247"/>
      <c r="AW30" s="248"/>
      <c r="AX30" s="249"/>
      <c r="AY30" s="249"/>
      <c r="AZ30" s="239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13"/>
      <c r="BM30" s="15"/>
      <c r="BN30" s="24"/>
      <c r="BO30" s="24"/>
      <c r="BP30" s="24"/>
      <c r="BQ30" s="24"/>
      <c r="BR30" s="24"/>
      <c r="BS30" s="24"/>
      <c r="BT30" s="24"/>
      <c r="BU30" s="24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12"/>
      <c r="CT30" s="12"/>
      <c r="CU30" s="12"/>
      <c r="CV30" s="12"/>
      <c r="CW30" s="12"/>
    </row>
    <row r="31" spans="1:101" ht="3.75" customHeight="1">
      <c r="A31" s="95"/>
      <c r="B31" s="24"/>
      <c r="C31" s="24"/>
      <c r="D31" s="32"/>
      <c r="E31" s="32"/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95"/>
      <c r="V31" s="31"/>
      <c r="W31" s="31"/>
      <c r="X31" s="13"/>
      <c r="Y31" s="13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29"/>
      <c r="AK31" s="28"/>
      <c r="AL31" s="112"/>
      <c r="AM31" s="98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36"/>
      <c r="AY31" s="35"/>
      <c r="AZ31" s="239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13"/>
      <c r="BM31" s="15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3"/>
      <c r="CF31" s="23"/>
      <c r="CG31" s="19"/>
      <c r="CH31" s="19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2"/>
      <c r="CT31" s="12"/>
      <c r="CU31" s="12"/>
      <c r="CV31" s="12"/>
      <c r="CW31" s="12"/>
    </row>
    <row r="32" spans="1:101" ht="3.75" customHeight="1">
      <c r="A32" s="95"/>
      <c r="B32" s="24"/>
      <c r="C32" s="24"/>
      <c r="D32" s="32"/>
      <c r="E32" s="32"/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95"/>
      <c r="V32" s="31"/>
      <c r="W32" s="31"/>
      <c r="X32" s="15"/>
      <c r="Y32" s="13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29"/>
      <c r="AK32" s="28"/>
      <c r="AL32" s="250"/>
      <c r="AM32" s="98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36"/>
      <c r="AY32" s="35"/>
      <c r="AZ32" s="112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13"/>
      <c r="BM32" s="13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3"/>
      <c r="CF32" s="23"/>
      <c r="CG32" s="19"/>
      <c r="CH32" s="19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2"/>
      <c r="CT32" s="12"/>
      <c r="CU32" s="12"/>
      <c r="CV32" s="12"/>
      <c r="CW32" s="12"/>
    </row>
    <row r="33" spans="1:101" ht="3.75" customHeight="1">
      <c r="A33" s="95"/>
      <c r="B33" s="24"/>
      <c r="C33" s="24"/>
      <c r="D33" s="32"/>
      <c r="E33" s="32"/>
      <c r="F33" s="3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5" t="str">
        <f>V33&amp;" "&amp;Z33</f>
        <v>2. B Pokorná, Skopalová, Kreibichová, CZE/2 (PSK)</v>
      </c>
      <c r="V33" s="251" t="s">
        <v>79</v>
      </c>
      <c r="W33" s="252"/>
      <c r="X33" s="252"/>
      <c r="Y33" s="253"/>
      <c r="Z33" s="237" t="str">
        <f>'Teams BC1-BC2'!B20</f>
        <v>Pokorná, Skopalová, Kreibichová, CZE/2 (PSK)</v>
      </c>
      <c r="AA33" s="235"/>
      <c r="AB33" s="235"/>
      <c r="AC33" s="235"/>
      <c r="AD33" s="235"/>
      <c r="AE33" s="235"/>
      <c r="AF33" s="235"/>
      <c r="AG33" s="235"/>
      <c r="AH33" s="235"/>
      <c r="AI33" s="235"/>
      <c r="AJ33" s="258">
        <v>3</v>
      </c>
      <c r="AK33" s="258"/>
      <c r="AL33" s="250"/>
      <c r="AM33" s="98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39"/>
      <c r="AY33" s="39"/>
      <c r="AZ33" s="112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13"/>
      <c r="BN33" s="19"/>
      <c r="BO33" s="18"/>
      <c r="BP33" s="18"/>
      <c r="BQ33" s="18"/>
      <c r="BR33" s="18"/>
      <c r="BS33" s="18"/>
      <c r="BT33" s="18"/>
      <c r="BU33" s="18"/>
      <c r="BV33" s="24"/>
      <c r="BW33" s="24"/>
      <c r="BX33" s="24"/>
      <c r="BY33" s="24"/>
      <c r="BZ33" s="24"/>
      <c r="CA33" s="24"/>
      <c r="CB33" s="24"/>
      <c r="CC33" s="24"/>
      <c r="CD33" s="24"/>
      <c r="CE33" s="23"/>
      <c r="CF33" s="23"/>
      <c r="CG33" s="24"/>
      <c r="CH33" s="19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2"/>
      <c r="CT33" s="12"/>
      <c r="CU33" s="12"/>
      <c r="CV33" s="12"/>
      <c r="CW33" s="12"/>
    </row>
    <row r="34" spans="1:101" ht="15" customHeight="1">
      <c r="A34" s="96"/>
      <c r="B34" s="12"/>
      <c r="C34" s="12"/>
      <c r="D34" s="12"/>
      <c r="E34" s="12"/>
      <c r="F34" s="12"/>
      <c r="G34" s="13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3"/>
      <c r="S34" s="13"/>
      <c r="T34" s="13"/>
      <c r="U34" s="99"/>
      <c r="V34" s="254"/>
      <c r="W34" s="244"/>
      <c r="X34" s="244"/>
      <c r="Y34" s="245"/>
      <c r="Z34" s="237"/>
      <c r="AA34" s="235"/>
      <c r="AB34" s="235"/>
      <c r="AC34" s="235"/>
      <c r="AD34" s="235"/>
      <c r="AE34" s="235"/>
      <c r="AF34" s="235"/>
      <c r="AG34" s="235"/>
      <c r="AH34" s="235"/>
      <c r="AI34" s="235"/>
      <c r="AJ34" s="258"/>
      <c r="AK34" s="258"/>
      <c r="AL34" s="250"/>
      <c r="AM34" s="98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39"/>
      <c r="AY34" s="39"/>
      <c r="AZ34" s="112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13"/>
      <c r="BN34" s="19"/>
      <c r="BO34" s="18"/>
      <c r="BP34" s="18"/>
      <c r="BQ34" s="18"/>
      <c r="BR34" s="18"/>
      <c r="BS34" s="18"/>
      <c r="BT34" s="18"/>
      <c r="BU34" s="18"/>
      <c r="BV34" s="24"/>
      <c r="BW34" s="24"/>
      <c r="BX34" s="24"/>
      <c r="BY34" s="24"/>
      <c r="BZ34" s="24"/>
      <c r="CA34" s="24"/>
      <c r="CB34" s="24"/>
      <c r="CC34" s="24"/>
      <c r="CD34" s="24"/>
      <c r="CE34" s="23"/>
      <c r="CF34" s="23"/>
      <c r="CG34" s="24"/>
      <c r="CH34" s="19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2"/>
      <c r="CT34" s="12"/>
      <c r="CU34" s="12"/>
      <c r="CV34" s="12"/>
      <c r="CW34" s="12"/>
    </row>
    <row r="35" spans="1:101" ht="3.75" customHeight="1">
      <c r="A35" s="96"/>
      <c r="B35" s="12"/>
      <c r="C35" s="12"/>
      <c r="D35" s="12"/>
      <c r="E35" s="12"/>
      <c r="F35" s="12"/>
      <c r="G35" s="13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3"/>
      <c r="S35" s="13"/>
      <c r="T35" s="13"/>
      <c r="U35" s="99"/>
      <c r="V35" s="254"/>
      <c r="W35" s="244"/>
      <c r="X35" s="244"/>
      <c r="Y35" s="245"/>
      <c r="Z35" s="237"/>
      <c r="AA35" s="235"/>
      <c r="AB35" s="235"/>
      <c r="AC35" s="235"/>
      <c r="AD35" s="235"/>
      <c r="AE35" s="235"/>
      <c r="AF35" s="235"/>
      <c r="AG35" s="235"/>
      <c r="AH35" s="235"/>
      <c r="AI35" s="235"/>
      <c r="AJ35" s="258"/>
      <c r="AK35" s="258"/>
      <c r="AL35" s="113"/>
      <c r="AM35" s="102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39"/>
      <c r="AY35" s="39"/>
      <c r="AZ35" s="115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13"/>
      <c r="BN35" s="19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20"/>
      <c r="CG35" s="24"/>
      <c r="CH35" s="19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2"/>
      <c r="CT35" s="12"/>
      <c r="CU35" s="12"/>
      <c r="CV35" s="12"/>
      <c r="CW35" s="12"/>
    </row>
    <row r="36" spans="1:101" ht="3.75" customHeight="1">
      <c r="A36" s="95"/>
      <c r="B36" s="24"/>
      <c r="C36" s="24"/>
      <c r="D36" s="32"/>
      <c r="E36" s="32"/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5"/>
      <c r="V36" s="255"/>
      <c r="W36" s="256"/>
      <c r="X36" s="256"/>
      <c r="Y36" s="257"/>
      <c r="Z36" s="237"/>
      <c r="AA36" s="235"/>
      <c r="AB36" s="235"/>
      <c r="AC36" s="235"/>
      <c r="AD36" s="235"/>
      <c r="AE36" s="235"/>
      <c r="AF36" s="235"/>
      <c r="AG36" s="235"/>
      <c r="AH36" s="235"/>
      <c r="AI36" s="235"/>
      <c r="AJ36" s="258"/>
      <c r="AK36" s="258"/>
      <c r="AL36" s="114"/>
      <c r="AM36" s="102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39"/>
      <c r="AY36" s="39"/>
      <c r="AZ36" s="115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13"/>
      <c r="BN36" s="19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20"/>
      <c r="CG36" s="19"/>
      <c r="CH36" s="19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2"/>
      <c r="CT36" s="12"/>
      <c r="CU36" s="12"/>
      <c r="CV36" s="12"/>
      <c r="CW36" s="12"/>
    </row>
    <row r="37" spans="1:101" ht="3.75" customHeight="1">
      <c r="A37" s="95"/>
      <c r="B37" s="24"/>
      <c r="C37" s="24"/>
      <c r="D37" s="32"/>
      <c r="E37" s="32"/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5"/>
      <c r="V37" s="31"/>
      <c r="W37" s="31"/>
      <c r="X37" s="15"/>
      <c r="Y37" s="13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29"/>
      <c r="AK37" s="28"/>
      <c r="AL37" s="114"/>
      <c r="AM37" s="102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39"/>
      <c r="AY37" s="39"/>
      <c r="AZ37" s="115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13"/>
      <c r="BN37" s="19"/>
      <c r="BO37" s="18"/>
      <c r="BP37" s="18"/>
      <c r="BQ37" s="18"/>
      <c r="BR37" s="18"/>
      <c r="BS37" s="18"/>
      <c r="CF37" s="20"/>
      <c r="CG37" s="19"/>
      <c r="CH37" s="19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2"/>
      <c r="CT37" s="12"/>
      <c r="CU37" s="12"/>
      <c r="CV37" s="12"/>
      <c r="CW37" s="12"/>
    </row>
    <row r="38" spans="1:101" ht="3.75" customHeight="1">
      <c r="A38" s="95"/>
      <c r="B38" s="24"/>
      <c r="C38" s="24"/>
      <c r="D38" s="32"/>
      <c r="E38" s="32"/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5"/>
      <c r="V38" s="31"/>
      <c r="W38" s="31"/>
      <c r="X38" s="13"/>
      <c r="Y38" s="13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29"/>
      <c r="AK38" s="28"/>
      <c r="AL38" s="114"/>
      <c r="AM38" s="102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39"/>
      <c r="AY38" s="39"/>
      <c r="AZ38" s="115"/>
      <c r="BA38" s="26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9"/>
      <c r="BO38" s="18"/>
      <c r="BP38" s="18"/>
      <c r="BQ38" s="18"/>
      <c r="BR38" s="18"/>
      <c r="BS38" s="18"/>
      <c r="CF38" s="20"/>
      <c r="CG38" s="19"/>
      <c r="CH38" s="19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2"/>
      <c r="CT38" s="12"/>
      <c r="CU38" s="12"/>
      <c r="CV38" s="12"/>
      <c r="CW38" s="12"/>
    </row>
    <row r="39" spans="1:101" ht="3.75" customHeight="1">
      <c r="A39" s="95"/>
      <c r="B39" s="24"/>
      <c r="C39" s="24"/>
      <c r="D39" s="32"/>
      <c r="E39" s="32"/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5"/>
      <c r="V39" s="31"/>
      <c r="W39" s="31"/>
      <c r="X39" s="13"/>
      <c r="Y39" s="13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29"/>
      <c r="AK39" s="28"/>
      <c r="AL39" s="114"/>
      <c r="AM39" s="102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39"/>
      <c r="AY39" s="39"/>
      <c r="AZ39" s="115"/>
      <c r="BA39" s="26"/>
      <c r="BB39" s="251" t="str">
        <f>AO27</f>
        <v>Blažková, Petrák, Žabka, CZE/1 (BPŽ)</v>
      </c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3"/>
      <c r="BN39" s="19"/>
      <c r="BO39" s="18"/>
      <c r="BP39" s="18"/>
      <c r="BQ39" s="18"/>
      <c r="BR39" s="18"/>
      <c r="BS39" s="18"/>
      <c r="CF39" s="20"/>
      <c r="CG39" s="19"/>
      <c r="CH39" s="19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2"/>
      <c r="CT39" s="12"/>
      <c r="CU39" s="12"/>
      <c r="CV39" s="12"/>
      <c r="CW39" s="12"/>
    </row>
    <row r="40" spans="1:101" ht="3.75" customHeight="1">
      <c r="A40" s="96"/>
      <c r="B40" s="12"/>
      <c r="C40" s="12"/>
      <c r="D40" s="12"/>
      <c r="E40" s="12"/>
      <c r="F40" s="12"/>
      <c r="G40" s="13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13"/>
      <c r="S40" s="13"/>
      <c r="T40" s="13"/>
      <c r="U40" s="99"/>
      <c r="V40" s="13"/>
      <c r="W40" s="30"/>
      <c r="X40" s="13"/>
      <c r="Y40" s="13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29"/>
      <c r="AK40" s="28"/>
      <c r="AL40" s="114"/>
      <c r="AM40" s="102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39"/>
      <c r="AY40" s="39"/>
      <c r="AZ40" s="115"/>
      <c r="BA40" s="26"/>
      <c r="BB40" s="25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5"/>
      <c r="BN40" s="19"/>
      <c r="BO40" s="18"/>
      <c r="BP40" s="18"/>
      <c r="BQ40" s="18"/>
      <c r="BR40" s="18"/>
      <c r="BS40" s="18"/>
      <c r="CF40" s="20"/>
      <c r="CG40" s="19"/>
      <c r="CH40" s="19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2"/>
      <c r="CT40" s="12"/>
      <c r="CU40" s="12"/>
      <c r="CV40" s="12"/>
      <c r="CW40" s="12"/>
    </row>
    <row r="41" spans="1:101" ht="15" customHeight="1">
      <c r="A41" s="96"/>
      <c r="B41" s="12"/>
      <c r="C41" s="12"/>
      <c r="D41" s="12"/>
      <c r="E41" s="12"/>
      <c r="F41" s="12"/>
      <c r="G41" s="13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13"/>
      <c r="S41" s="13"/>
      <c r="T41" s="13"/>
      <c r="U41" s="99"/>
      <c r="V41" s="13"/>
      <c r="W41" s="30"/>
      <c r="X41" s="13"/>
      <c r="Y41" s="13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29"/>
      <c r="AK41" s="28"/>
      <c r="AL41" s="114"/>
      <c r="AM41" s="102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39"/>
      <c r="AY41" s="39"/>
      <c r="AZ41" s="115"/>
      <c r="BA41" s="16"/>
      <c r="BB41" s="25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5"/>
      <c r="BN41" s="19"/>
      <c r="BO41" s="18"/>
      <c r="BP41" s="18"/>
      <c r="BQ41" s="18"/>
      <c r="BR41" s="18"/>
      <c r="BS41" s="18"/>
      <c r="CF41" s="20"/>
      <c r="CG41" s="19"/>
      <c r="CH41" s="19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2"/>
      <c r="CT41" s="12"/>
      <c r="CU41" s="12"/>
      <c r="CV41" s="12"/>
      <c r="CW41" s="12"/>
    </row>
    <row r="42" spans="1:101" ht="3.75" customHeight="1">
      <c r="A42" s="95"/>
      <c r="B42" s="24"/>
      <c r="C42" s="24"/>
      <c r="D42" s="32"/>
      <c r="E42" s="32"/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95"/>
      <c r="V42" s="31"/>
      <c r="W42" s="31"/>
      <c r="X42" s="13"/>
      <c r="Y42" s="13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29"/>
      <c r="AK42" s="28"/>
      <c r="AL42" s="114"/>
      <c r="AM42" s="102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39"/>
      <c r="AY42" s="39"/>
      <c r="AZ42" s="115"/>
      <c r="BA42" s="13"/>
      <c r="BB42" s="255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7"/>
      <c r="BN42" s="19"/>
      <c r="BO42" s="18"/>
      <c r="BP42" s="18"/>
      <c r="BQ42" s="18"/>
      <c r="BR42" s="18"/>
      <c r="BS42" s="18"/>
      <c r="CF42" s="20"/>
      <c r="CG42" s="19"/>
      <c r="CH42" s="19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2"/>
      <c r="CT42" s="12"/>
      <c r="CU42" s="12"/>
      <c r="CV42" s="12"/>
      <c r="CW42" s="12"/>
    </row>
    <row r="43" spans="1:101" ht="3.75" customHeight="1">
      <c r="A43" s="95"/>
      <c r="B43" s="24"/>
      <c r="C43" s="24"/>
      <c r="D43" s="32"/>
      <c r="E43" s="32"/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95"/>
      <c r="V43" s="31"/>
      <c r="W43" s="31"/>
      <c r="X43" s="13"/>
      <c r="Y43" s="13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29"/>
      <c r="AK43" s="28"/>
      <c r="AL43" s="114"/>
      <c r="AM43" s="102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39"/>
      <c r="AY43" s="39"/>
      <c r="AZ43" s="115"/>
      <c r="BA43" s="13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13"/>
      <c r="BN43" s="19"/>
      <c r="BO43" s="18"/>
      <c r="BP43" s="18"/>
      <c r="BQ43" s="18"/>
      <c r="BR43" s="18"/>
      <c r="BS43" s="18"/>
      <c r="CF43" s="20"/>
      <c r="CG43" s="19"/>
      <c r="CH43" s="19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2"/>
      <c r="CT43" s="12"/>
      <c r="CU43" s="12"/>
      <c r="CV43" s="12"/>
      <c r="CW43" s="12"/>
    </row>
    <row r="44" spans="1:101" ht="3.75" customHeight="1">
      <c r="A44" s="95"/>
      <c r="B44" s="24"/>
      <c r="C44" s="24"/>
      <c r="D44" s="32"/>
      <c r="E44" s="32"/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95"/>
      <c r="V44" s="31"/>
      <c r="W44" s="31"/>
      <c r="X44" s="15"/>
      <c r="Y44" s="13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29"/>
      <c r="AK44" s="28"/>
      <c r="AL44" s="114"/>
      <c r="AM44" s="102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39"/>
      <c r="AY44" s="39"/>
      <c r="AZ44" s="115"/>
      <c r="BA44" s="13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14"/>
      <c r="CF44" s="20"/>
      <c r="CG44" s="19"/>
      <c r="CH44" s="19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2"/>
      <c r="CT44" s="12"/>
      <c r="CU44" s="12"/>
      <c r="CV44" s="12"/>
      <c r="CW44" s="12"/>
    </row>
    <row r="45" spans="1:101" ht="3.75" customHeight="1">
      <c r="A45" s="95"/>
      <c r="B45" s="24"/>
      <c r="C45" s="24"/>
      <c r="D45" s="32"/>
      <c r="E45" s="32"/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95" t="str">
        <f>V45&amp;" "&amp;Z45</f>
        <v>1. B Lamch, Stasiak, Sudol, POL (LSS)</v>
      </c>
      <c r="V45" s="236" t="s">
        <v>11</v>
      </c>
      <c r="W45" s="236"/>
      <c r="X45" s="236"/>
      <c r="Y45" s="236"/>
      <c r="Z45" s="237" t="str">
        <f>'Teams BC1-BC2'!B21</f>
        <v>Lamch, Stasiak, Sudol, POL (LSS)</v>
      </c>
      <c r="AA45" s="235"/>
      <c r="AB45" s="235"/>
      <c r="AC45" s="235"/>
      <c r="AD45" s="235"/>
      <c r="AE45" s="235"/>
      <c r="AF45" s="235"/>
      <c r="AG45" s="235"/>
      <c r="AH45" s="235"/>
      <c r="AI45" s="235"/>
      <c r="AJ45" s="238">
        <v>3</v>
      </c>
      <c r="AK45" s="238"/>
      <c r="AL45" s="114"/>
      <c r="AM45" s="102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39"/>
      <c r="AY45" s="39"/>
      <c r="AZ45" s="115"/>
      <c r="BA45" s="13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CF45" s="20"/>
      <c r="CG45" s="19"/>
      <c r="CH45" s="19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2"/>
      <c r="CT45" s="12"/>
      <c r="CU45" s="12"/>
      <c r="CV45" s="12"/>
      <c r="CW45" s="12"/>
    </row>
    <row r="46" spans="1:101" ht="3.75" customHeight="1">
      <c r="A46" s="96"/>
      <c r="B46" s="12"/>
      <c r="C46" s="12"/>
      <c r="D46" s="12"/>
      <c r="E46" s="12"/>
      <c r="F46" s="12"/>
      <c r="G46" s="13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13"/>
      <c r="S46" s="13"/>
      <c r="T46" s="13"/>
      <c r="U46" s="99"/>
      <c r="V46" s="236"/>
      <c r="W46" s="236"/>
      <c r="X46" s="236"/>
      <c r="Y46" s="236"/>
      <c r="Z46" s="237"/>
      <c r="AA46" s="235"/>
      <c r="AB46" s="235"/>
      <c r="AC46" s="235"/>
      <c r="AD46" s="235"/>
      <c r="AE46" s="235"/>
      <c r="AF46" s="235"/>
      <c r="AG46" s="235"/>
      <c r="AH46" s="235"/>
      <c r="AI46" s="235"/>
      <c r="AJ46" s="238"/>
      <c r="AK46" s="238"/>
      <c r="AL46" s="114"/>
      <c r="AM46" s="102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39"/>
      <c r="AY46" s="39"/>
      <c r="AZ46" s="115"/>
      <c r="BA46" s="13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CF46" s="20"/>
      <c r="CG46" s="19"/>
      <c r="CH46" s="19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2"/>
      <c r="CT46" s="12"/>
      <c r="CU46" s="12"/>
      <c r="CV46" s="12"/>
      <c r="CW46" s="12"/>
    </row>
    <row r="47" spans="1:101" ht="15" customHeight="1">
      <c r="A47" s="96"/>
      <c r="B47" s="12"/>
      <c r="C47" s="12"/>
      <c r="D47" s="12"/>
      <c r="E47" s="12"/>
      <c r="F47" s="12"/>
      <c r="G47" s="13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13"/>
      <c r="S47" s="13"/>
      <c r="T47" s="13"/>
      <c r="U47" s="99"/>
      <c r="V47" s="236"/>
      <c r="W47" s="236"/>
      <c r="X47" s="236"/>
      <c r="Y47" s="236"/>
      <c r="Z47" s="237"/>
      <c r="AA47" s="235"/>
      <c r="AB47" s="235"/>
      <c r="AC47" s="235"/>
      <c r="AD47" s="235"/>
      <c r="AE47" s="235"/>
      <c r="AF47" s="235"/>
      <c r="AG47" s="235"/>
      <c r="AH47" s="235"/>
      <c r="AI47" s="235"/>
      <c r="AJ47" s="238"/>
      <c r="AK47" s="238"/>
      <c r="AL47" s="239"/>
      <c r="AM47" s="98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39"/>
      <c r="AY47" s="39"/>
      <c r="AZ47" s="112"/>
      <c r="BA47" s="13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CF47" s="20"/>
      <c r="CG47" s="19"/>
      <c r="CH47" s="19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2"/>
      <c r="CT47" s="12"/>
      <c r="CU47" s="12"/>
      <c r="CV47" s="12"/>
      <c r="CW47" s="12"/>
    </row>
    <row r="48" spans="1:101" ht="3.75" customHeight="1">
      <c r="A48" s="95"/>
      <c r="B48" s="24"/>
      <c r="C48" s="24"/>
      <c r="D48" s="32"/>
      <c r="E48" s="32"/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95"/>
      <c r="V48" s="236"/>
      <c r="W48" s="236"/>
      <c r="X48" s="236"/>
      <c r="Y48" s="236"/>
      <c r="Z48" s="237"/>
      <c r="AA48" s="235"/>
      <c r="AB48" s="235"/>
      <c r="AC48" s="235"/>
      <c r="AD48" s="235"/>
      <c r="AE48" s="235"/>
      <c r="AF48" s="235"/>
      <c r="AG48" s="235"/>
      <c r="AH48" s="235"/>
      <c r="AI48" s="235"/>
      <c r="AJ48" s="238"/>
      <c r="AK48" s="238"/>
      <c r="AL48" s="239"/>
      <c r="AM48" s="98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39"/>
      <c r="AY48" s="39"/>
      <c r="AZ48" s="112"/>
      <c r="BA48" s="13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CF48" s="20"/>
      <c r="CG48" s="19"/>
      <c r="CH48" s="19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2"/>
      <c r="CT48" s="12"/>
      <c r="CU48" s="12"/>
      <c r="CV48" s="12"/>
      <c r="CW48" s="12"/>
    </row>
    <row r="49" spans="1:101" ht="3.75" customHeight="1">
      <c r="A49" s="95"/>
      <c r="B49" s="24"/>
      <c r="C49" s="24"/>
      <c r="D49" s="32"/>
      <c r="E49" s="32"/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95"/>
      <c r="V49" s="31"/>
      <c r="W49" s="31"/>
      <c r="X49" s="15"/>
      <c r="Y49" s="13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29"/>
      <c r="AK49" s="28"/>
      <c r="AL49" s="239"/>
      <c r="AM49" s="9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7"/>
      <c r="AY49" s="37"/>
      <c r="AZ49" s="112"/>
      <c r="BA49" s="13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CF49" s="20"/>
      <c r="CG49" s="19"/>
      <c r="CH49" s="19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2"/>
      <c r="CT49" s="12"/>
      <c r="CU49" s="12"/>
      <c r="CV49" s="12"/>
      <c r="CW49" s="12"/>
    </row>
    <row r="50" spans="1:101" ht="3.75" customHeight="1">
      <c r="A50" s="95"/>
      <c r="B50" s="24"/>
      <c r="C50" s="24"/>
      <c r="D50" s="32"/>
      <c r="E50" s="32"/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95"/>
      <c r="V50" s="31"/>
      <c r="W50" s="31"/>
      <c r="X50" s="13"/>
      <c r="Y50" s="13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29"/>
      <c r="AK50" s="28"/>
      <c r="AL50" s="112"/>
      <c r="AM50" s="98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36"/>
      <c r="AY50" s="35"/>
      <c r="AZ50" s="250"/>
      <c r="BA50" s="13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CF50" s="20"/>
      <c r="CG50" s="19"/>
      <c r="CH50" s="19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2"/>
      <c r="CT50" s="12"/>
      <c r="CU50" s="12"/>
      <c r="CV50" s="12"/>
      <c r="CW50" s="12"/>
    </row>
    <row r="51" spans="1:101" ht="3.75" customHeight="1">
      <c r="A51" s="95"/>
      <c r="B51" s="24"/>
      <c r="C51" s="24"/>
      <c r="D51" s="32"/>
      <c r="E51" s="32"/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95"/>
      <c r="V51" s="31"/>
      <c r="W51" s="31"/>
      <c r="X51" s="13"/>
      <c r="Y51" s="13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29"/>
      <c r="AK51" s="28"/>
      <c r="AL51" s="112"/>
      <c r="AM51" s="95" t="str">
        <f>AN51&amp;" "&amp;AO51</f>
        <v>2. Finalist Kurilák, Opát, Mezík, SVK/1 (KOM)</v>
      </c>
      <c r="AN51" s="226" t="s">
        <v>47</v>
      </c>
      <c r="AO51" s="240" t="str">
        <f>IF(ISNUMBER(AJ45),IF((AJ45+AL47)&gt;(AJ57+AL56),Z45,Z57),"")</f>
        <v>Kurilák, Opát, Mezík, SVK/1 (KOM)</v>
      </c>
      <c r="AP51" s="241"/>
      <c r="AQ51" s="241"/>
      <c r="AR51" s="241"/>
      <c r="AS51" s="241"/>
      <c r="AT51" s="241"/>
      <c r="AU51" s="241"/>
      <c r="AV51" s="241"/>
      <c r="AW51" s="242"/>
      <c r="AX51" s="249">
        <v>2</v>
      </c>
      <c r="AY51" s="249"/>
      <c r="AZ51" s="250"/>
      <c r="BA51" s="13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CF51" s="20"/>
      <c r="CG51" s="19"/>
      <c r="CH51" s="19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2"/>
      <c r="CT51" s="12"/>
      <c r="CU51" s="12"/>
      <c r="CV51" s="12"/>
      <c r="CW51" s="12"/>
    </row>
    <row r="52" spans="1:101" ht="3.75" customHeight="1">
      <c r="A52" s="97"/>
      <c r="B52" s="12"/>
      <c r="C52" s="12"/>
      <c r="D52" s="12"/>
      <c r="E52" s="12"/>
      <c r="F52" s="12"/>
      <c r="G52" s="13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3"/>
      <c r="S52" s="13"/>
      <c r="T52" s="13"/>
      <c r="U52" s="99"/>
      <c r="V52" s="13"/>
      <c r="W52" s="30"/>
      <c r="X52" s="13"/>
      <c r="Y52" s="13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29"/>
      <c r="AK52" s="28"/>
      <c r="AL52" s="112"/>
      <c r="AM52" s="98"/>
      <c r="AN52" s="226"/>
      <c r="AO52" s="243"/>
      <c r="AP52" s="244"/>
      <c r="AQ52" s="244"/>
      <c r="AR52" s="244"/>
      <c r="AS52" s="244"/>
      <c r="AT52" s="244"/>
      <c r="AU52" s="244"/>
      <c r="AV52" s="244"/>
      <c r="AW52" s="245"/>
      <c r="AX52" s="249"/>
      <c r="AY52" s="249"/>
      <c r="AZ52" s="250"/>
      <c r="BA52" s="13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CF52" s="20"/>
      <c r="CG52" s="19"/>
      <c r="CH52" s="19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2"/>
      <c r="CT52" s="12"/>
      <c r="CU52" s="12"/>
      <c r="CV52" s="12"/>
      <c r="CW52" s="12"/>
    </row>
    <row r="53" spans="1:101" ht="15" customHeight="1">
      <c r="A53" s="97"/>
      <c r="B53" s="12"/>
      <c r="C53" s="12"/>
      <c r="D53" s="12"/>
      <c r="E53" s="12"/>
      <c r="F53" s="12"/>
      <c r="G53" s="13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13"/>
      <c r="S53" s="13"/>
      <c r="T53" s="13"/>
      <c r="U53" s="99"/>
      <c r="V53" s="13"/>
      <c r="W53" s="30"/>
      <c r="X53" s="13"/>
      <c r="Y53" s="13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29"/>
      <c r="AK53" s="28"/>
      <c r="AL53" s="112"/>
      <c r="AM53" s="103"/>
      <c r="AN53" s="226"/>
      <c r="AO53" s="243"/>
      <c r="AP53" s="244"/>
      <c r="AQ53" s="244"/>
      <c r="AR53" s="244"/>
      <c r="AS53" s="244"/>
      <c r="AT53" s="244"/>
      <c r="AU53" s="244"/>
      <c r="AV53" s="244"/>
      <c r="AW53" s="245"/>
      <c r="AX53" s="249"/>
      <c r="AY53" s="249"/>
      <c r="AZ53" s="26"/>
      <c r="BA53" s="13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CF53" s="20"/>
      <c r="CG53" s="19"/>
      <c r="CH53" s="19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2"/>
      <c r="CT53" s="12"/>
      <c r="CU53" s="12"/>
      <c r="CV53" s="12"/>
      <c r="CW53" s="12"/>
    </row>
    <row r="54" spans="1:101" ht="3.75" customHeight="1">
      <c r="A54" s="97"/>
      <c r="B54" s="24"/>
      <c r="C54" s="24"/>
      <c r="D54" s="32"/>
      <c r="E54" s="32"/>
      <c r="F54" s="3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95"/>
      <c r="V54" s="31"/>
      <c r="W54" s="31"/>
      <c r="X54" s="13"/>
      <c r="Y54" s="13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29"/>
      <c r="AK54" s="28"/>
      <c r="AL54" s="112"/>
      <c r="AM54" s="98"/>
      <c r="AN54" s="226"/>
      <c r="AO54" s="246"/>
      <c r="AP54" s="247"/>
      <c r="AQ54" s="247"/>
      <c r="AR54" s="247"/>
      <c r="AS54" s="247"/>
      <c r="AT54" s="247"/>
      <c r="AU54" s="247"/>
      <c r="AV54" s="247"/>
      <c r="AW54" s="248"/>
      <c r="AX54" s="249"/>
      <c r="AY54" s="249"/>
      <c r="AZ54" s="26"/>
      <c r="BA54" s="13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CF54" s="20"/>
      <c r="CG54" s="19"/>
      <c r="CH54" s="19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2"/>
      <c r="CT54" s="12"/>
      <c r="CU54" s="12"/>
      <c r="CV54" s="12"/>
      <c r="CW54" s="12"/>
    </row>
    <row r="55" spans="1:101" ht="3.75" customHeight="1">
      <c r="A55" s="97"/>
      <c r="B55" s="24"/>
      <c r="C55" s="24"/>
      <c r="D55" s="32"/>
      <c r="E55" s="32"/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95"/>
      <c r="V55" s="31"/>
      <c r="W55" s="31"/>
      <c r="X55" s="13"/>
      <c r="Y55" s="13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29"/>
      <c r="AK55" s="28"/>
      <c r="AL55" s="112"/>
      <c r="AM55" s="98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8"/>
      <c r="AZ55" s="26"/>
      <c r="BA55" s="13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CF55" s="23"/>
      <c r="CG55" s="19"/>
      <c r="CH55" s="19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12"/>
      <c r="CT55" s="12"/>
      <c r="CU55" s="12"/>
      <c r="CV55" s="12"/>
      <c r="CW55" s="12"/>
    </row>
    <row r="56" spans="1:101" ht="3.75" customHeight="1">
      <c r="A56" s="97"/>
      <c r="B56" s="24"/>
      <c r="C56" s="24"/>
      <c r="D56" s="32"/>
      <c r="E56" s="32"/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95"/>
      <c r="V56" s="31"/>
      <c r="W56" s="31"/>
      <c r="X56" s="15"/>
      <c r="Y56" s="13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29"/>
      <c r="AK56" s="28"/>
      <c r="AL56" s="250"/>
      <c r="AM56" s="98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8"/>
      <c r="AZ56" s="26"/>
      <c r="BA56" s="13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CD56" s="24"/>
      <c r="CE56" s="18"/>
      <c r="CF56" s="23"/>
      <c r="CG56" s="19"/>
      <c r="CH56" s="19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12"/>
      <c r="CT56" s="12"/>
      <c r="CU56" s="12"/>
      <c r="CV56" s="12"/>
      <c r="CW56" s="12"/>
    </row>
    <row r="57" spans="1:101" ht="3.75" customHeight="1">
      <c r="A57" s="97"/>
      <c r="B57" s="24"/>
      <c r="C57" s="24"/>
      <c r="D57" s="32"/>
      <c r="E57" s="32"/>
      <c r="F57" s="3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95" t="str">
        <f>V57&amp;" "&amp;Z57</f>
        <v>2. A Kurilák, Opát, Mezík, SVK/1 (KOM)</v>
      </c>
      <c r="V57" s="236" t="s">
        <v>80</v>
      </c>
      <c r="W57" s="236"/>
      <c r="X57" s="236"/>
      <c r="Y57" s="236"/>
      <c r="Z57" s="237" t="str">
        <f>'Teams BC1-BC2'!B11</f>
        <v>Kurilák, Opát, Mezík, SVK/1 (KOM)</v>
      </c>
      <c r="AA57" s="235"/>
      <c r="AB57" s="235"/>
      <c r="AC57" s="235"/>
      <c r="AD57" s="235"/>
      <c r="AE57" s="235"/>
      <c r="AF57" s="235"/>
      <c r="AG57" s="235"/>
      <c r="AH57" s="235"/>
      <c r="AI57" s="235"/>
      <c r="AJ57" s="238">
        <v>10</v>
      </c>
      <c r="AK57" s="238"/>
      <c r="AL57" s="250"/>
      <c r="AM57" s="98"/>
      <c r="AN57" s="259" t="s">
        <v>151</v>
      </c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1"/>
      <c r="AZ57" s="13"/>
      <c r="BA57" s="13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CD57" s="24"/>
      <c r="CE57" s="18"/>
      <c r="CF57" s="23"/>
      <c r="CG57" s="19"/>
      <c r="CH57" s="19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12"/>
      <c r="CT57" s="12"/>
      <c r="CU57" s="12"/>
      <c r="CV57" s="12"/>
      <c r="CW57" s="12"/>
    </row>
    <row r="58" spans="1:101" ht="3.75" customHeight="1">
      <c r="A58" s="97"/>
      <c r="B58" s="12"/>
      <c r="C58" s="12"/>
      <c r="D58" s="12"/>
      <c r="E58" s="12"/>
      <c r="F58" s="12"/>
      <c r="G58" s="13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13"/>
      <c r="S58" s="13"/>
      <c r="T58" s="13"/>
      <c r="U58" s="99"/>
      <c r="V58" s="236"/>
      <c r="W58" s="236"/>
      <c r="X58" s="236"/>
      <c r="Y58" s="236"/>
      <c r="Z58" s="237"/>
      <c r="AA58" s="235"/>
      <c r="AB58" s="235"/>
      <c r="AC58" s="235"/>
      <c r="AD58" s="235"/>
      <c r="AE58" s="235"/>
      <c r="AF58" s="235"/>
      <c r="AG58" s="235"/>
      <c r="AH58" s="235"/>
      <c r="AI58" s="235"/>
      <c r="AJ58" s="238"/>
      <c r="AK58" s="238"/>
      <c r="AL58" s="250"/>
      <c r="AM58" s="98"/>
      <c r="AN58" s="262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4"/>
      <c r="AZ58" s="34"/>
      <c r="BA58" s="3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CD58" s="24"/>
      <c r="CE58" s="18"/>
      <c r="CF58" s="23"/>
      <c r="CG58" s="19"/>
      <c r="CH58" s="19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12"/>
      <c r="CT58" s="12"/>
      <c r="CU58" s="12"/>
      <c r="CV58" s="12"/>
      <c r="CW58" s="12"/>
    </row>
    <row r="59" spans="1:101" ht="15" customHeight="1">
      <c r="A59" s="97"/>
      <c r="B59" s="12"/>
      <c r="C59" s="12"/>
      <c r="D59" s="12"/>
      <c r="E59" s="12"/>
      <c r="F59" s="12"/>
      <c r="G59" s="13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3"/>
      <c r="S59" s="13"/>
      <c r="T59" s="13"/>
      <c r="U59" s="99"/>
      <c r="V59" s="236"/>
      <c r="W59" s="236"/>
      <c r="X59" s="236"/>
      <c r="Y59" s="236"/>
      <c r="Z59" s="237"/>
      <c r="AA59" s="235"/>
      <c r="AB59" s="235"/>
      <c r="AC59" s="235"/>
      <c r="AD59" s="235"/>
      <c r="AE59" s="235"/>
      <c r="AF59" s="235"/>
      <c r="AG59" s="235"/>
      <c r="AH59" s="235"/>
      <c r="AI59" s="235"/>
      <c r="AJ59" s="238"/>
      <c r="AK59" s="238"/>
      <c r="AL59" s="26"/>
      <c r="AM59" s="98"/>
      <c r="AN59" s="262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CD59" s="19"/>
      <c r="CE59" s="19"/>
      <c r="CF59" s="20"/>
      <c r="CG59" s="19"/>
      <c r="CH59" s="19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2"/>
      <c r="CT59" s="12"/>
      <c r="CU59" s="12"/>
      <c r="CV59" s="12"/>
      <c r="CW59" s="12"/>
    </row>
    <row r="60" spans="1:101" ht="3.75" customHeight="1">
      <c r="A60" s="97"/>
      <c r="B60" s="24"/>
      <c r="C60" s="24"/>
      <c r="D60" s="32"/>
      <c r="E60" s="32"/>
      <c r="F60" s="3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95"/>
      <c r="V60" s="236"/>
      <c r="W60" s="236"/>
      <c r="X60" s="236"/>
      <c r="Y60" s="236"/>
      <c r="Z60" s="237"/>
      <c r="AA60" s="235"/>
      <c r="AB60" s="235"/>
      <c r="AC60" s="235"/>
      <c r="AD60" s="235"/>
      <c r="AE60" s="235"/>
      <c r="AF60" s="235"/>
      <c r="AG60" s="235"/>
      <c r="AH60" s="235"/>
      <c r="AI60" s="235"/>
      <c r="AJ60" s="238"/>
      <c r="AK60" s="238"/>
      <c r="AL60" s="26"/>
      <c r="AM60" s="104"/>
      <c r="AN60" s="262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CD60" s="19"/>
      <c r="CE60" s="19"/>
      <c r="CF60" s="20"/>
      <c r="CG60" s="19"/>
      <c r="CH60" s="19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2"/>
      <c r="CT60" s="12"/>
      <c r="CU60" s="12"/>
      <c r="CV60" s="12"/>
      <c r="CW60" s="12"/>
    </row>
    <row r="61" spans="1:101" ht="3.75" customHeight="1">
      <c r="A61" s="97"/>
      <c r="B61" s="24"/>
      <c r="C61" s="24"/>
      <c r="D61" s="32"/>
      <c r="E61" s="32"/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95"/>
      <c r="V61" s="31"/>
      <c r="W61" s="31"/>
      <c r="X61" s="15"/>
      <c r="Y61" s="1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29"/>
      <c r="AK61" s="28"/>
      <c r="AL61" s="26"/>
      <c r="AM61" s="98"/>
      <c r="AN61" s="262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CD61" s="19"/>
      <c r="CE61" s="19"/>
      <c r="CF61" s="20"/>
      <c r="CG61" s="19"/>
      <c r="CH61" s="19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2"/>
      <c r="CT61" s="12"/>
      <c r="CU61" s="12"/>
      <c r="CV61" s="12"/>
      <c r="CW61" s="12"/>
    </row>
    <row r="62" spans="1:101" ht="3.75" customHeight="1">
      <c r="A62" s="97"/>
      <c r="B62" s="24"/>
      <c r="C62" s="24"/>
      <c r="D62" s="32"/>
      <c r="E62" s="32"/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95"/>
      <c r="V62" s="31"/>
      <c r="W62" s="31"/>
      <c r="X62" s="13"/>
      <c r="Y62" s="13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8"/>
      <c r="AL62" s="26"/>
      <c r="AM62" s="98"/>
      <c r="AN62" s="262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CD62" s="19"/>
      <c r="CE62" s="19"/>
      <c r="CF62" s="20"/>
      <c r="CG62" s="19"/>
      <c r="CH62" s="19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2"/>
      <c r="CT62" s="12"/>
      <c r="CU62" s="12"/>
      <c r="CV62" s="12"/>
      <c r="CW62" s="12"/>
    </row>
    <row r="63" spans="1:101" ht="3.75" customHeight="1">
      <c r="A63" s="97"/>
      <c r="B63" s="24"/>
      <c r="C63" s="24"/>
      <c r="D63" s="32"/>
      <c r="E63" s="32"/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95"/>
      <c r="V63" s="31"/>
      <c r="W63" s="31"/>
      <c r="X63" s="13"/>
      <c r="Y63" s="13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8"/>
      <c r="AL63" s="26"/>
      <c r="AM63" s="98"/>
      <c r="AN63" s="262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CD63" s="19"/>
      <c r="CE63" s="19"/>
      <c r="CF63" s="20"/>
      <c r="CG63" s="19"/>
      <c r="CH63" s="19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2"/>
      <c r="CT63" s="12"/>
      <c r="CU63" s="12"/>
      <c r="CV63" s="12"/>
      <c r="CW63" s="12"/>
    </row>
    <row r="64" spans="1:101" ht="3.75" customHeight="1">
      <c r="A64" s="97"/>
      <c r="B64" s="12"/>
      <c r="C64" s="12"/>
      <c r="D64" s="12"/>
      <c r="E64" s="12"/>
      <c r="F64" s="12"/>
      <c r="G64" s="13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13"/>
      <c r="S64" s="13"/>
      <c r="T64" s="13"/>
      <c r="U64" s="99"/>
      <c r="V64" s="13"/>
      <c r="W64" s="30"/>
      <c r="X64" s="13"/>
      <c r="Y64" s="13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8"/>
      <c r="AL64" s="26"/>
      <c r="AM64" s="98"/>
      <c r="AN64" s="262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20"/>
      <c r="CG64" s="19"/>
      <c r="CH64" s="19"/>
      <c r="CI64" s="18"/>
      <c r="CJ64" s="18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</row>
    <row r="65" spans="7:101" ht="3.75" customHeight="1">
      <c r="G65" s="2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13"/>
      <c r="S65" s="13"/>
      <c r="T65" s="13"/>
      <c r="U65" s="99"/>
      <c r="V65" s="13"/>
      <c r="W65" s="28"/>
      <c r="X65" s="26"/>
      <c r="Y65" s="26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8"/>
      <c r="AL65" s="26"/>
      <c r="AM65" s="98"/>
      <c r="AN65" s="262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20"/>
      <c r="CG65" s="19"/>
      <c r="CH65" s="19"/>
      <c r="CI65" s="18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</row>
    <row r="66" spans="7:101" ht="3.75" customHeight="1">
      <c r="G66" s="15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3"/>
      <c r="AM66" s="98"/>
      <c r="AN66" s="262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20"/>
      <c r="CG66" s="19"/>
      <c r="CH66" s="19"/>
      <c r="CI66" s="18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</row>
    <row r="67" spans="7:101" ht="3.75" customHeight="1">
      <c r="G67" s="15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3"/>
      <c r="AM67" s="98"/>
      <c r="AN67" s="262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20"/>
      <c r="CG67" s="19"/>
      <c r="CH67" s="19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</row>
    <row r="68" spans="7:101" ht="3.75" customHeight="1">
      <c r="G68" s="15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3"/>
      <c r="AM68" s="98"/>
      <c r="AN68" s="265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7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20"/>
      <c r="CG68" s="19"/>
      <c r="CH68" s="19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</row>
    <row r="69" spans="7:101" ht="3.75" customHeight="1">
      <c r="G69" s="15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20"/>
      <c r="CG69" s="19"/>
      <c r="CH69" s="19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</row>
    <row r="70" spans="7:101" ht="3.75" customHeight="1">
      <c r="G70" s="26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27"/>
      <c r="AK70" s="14"/>
      <c r="AL70" s="14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20"/>
      <c r="CG70" s="19"/>
      <c r="CH70" s="19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</row>
    <row r="71" spans="7:101" ht="3.75" customHeight="1">
      <c r="G71" s="26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27"/>
      <c r="AK71" s="14"/>
      <c r="AL71" s="14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20"/>
      <c r="CG71" s="19"/>
      <c r="CH71" s="19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</row>
    <row r="72" spans="7:101" ht="3.75" customHeight="1"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27"/>
      <c r="AK72" s="14"/>
      <c r="AL72" s="14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20"/>
      <c r="CG72" s="19"/>
      <c r="CH72" s="19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</row>
    <row r="73" spans="1:101" ht="3.75" customHeight="1">
      <c r="A73" s="95" t="str">
        <f>B73&amp;" "&amp;N73</f>
        <v>3rd place finalist 1 Pokorná, Skopalová, Kreibichová, CZE/2 (PSK)</v>
      </c>
      <c r="B73" s="240" t="s">
        <v>49</v>
      </c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70"/>
      <c r="N73" s="240" t="str">
        <f>Z33</f>
        <v>Pokorná, Skopalová, Kreibichová, CZE/2 (PSK)</v>
      </c>
      <c r="O73" s="241"/>
      <c r="P73" s="241"/>
      <c r="Q73" s="241"/>
      <c r="R73" s="241"/>
      <c r="S73" s="241"/>
      <c r="T73" s="241"/>
      <c r="U73" s="242"/>
      <c r="V73" s="238">
        <v>7</v>
      </c>
      <c r="W73" s="238"/>
      <c r="X73" s="26"/>
      <c r="Y73" s="26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27"/>
      <c r="AK73" s="14"/>
      <c r="AL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5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20"/>
      <c r="CG73" s="19"/>
      <c r="CH73" s="19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</row>
    <row r="74" spans="2:101" ht="3.75" customHeight="1">
      <c r="B74" s="243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71"/>
      <c r="N74" s="243"/>
      <c r="O74" s="244"/>
      <c r="P74" s="244"/>
      <c r="Q74" s="244"/>
      <c r="R74" s="244"/>
      <c r="S74" s="244"/>
      <c r="T74" s="244"/>
      <c r="U74" s="245"/>
      <c r="V74" s="238"/>
      <c r="W74" s="238"/>
      <c r="X74" s="25"/>
      <c r="Y74" s="1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27"/>
      <c r="AK74" s="14"/>
      <c r="AL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5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20"/>
      <c r="CG74" s="19"/>
      <c r="CH74" s="19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</row>
    <row r="75" spans="2:101" ht="15" customHeight="1">
      <c r="B75" s="243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71"/>
      <c r="N75" s="243"/>
      <c r="O75" s="244"/>
      <c r="P75" s="244"/>
      <c r="Q75" s="244"/>
      <c r="R75" s="244"/>
      <c r="S75" s="244"/>
      <c r="T75" s="244"/>
      <c r="U75" s="245"/>
      <c r="V75" s="238"/>
      <c r="W75" s="238"/>
      <c r="X75" s="239"/>
      <c r="Y75" s="13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27"/>
      <c r="AK75" s="14"/>
      <c r="AL75" s="14"/>
      <c r="AN75" s="14"/>
      <c r="AO75" s="14"/>
      <c r="AP75" s="14"/>
      <c r="AQ75" s="14"/>
      <c r="AR75" s="14"/>
      <c r="AS75" s="14"/>
      <c r="AT75" s="14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20"/>
      <c r="CG75" s="19"/>
      <c r="CH75" s="19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</row>
    <row r="76" spans="2:101" ht="3.75" customHeight="1">
      <c r="B76" s="246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72"/>
      <c r="N76" s="246"/>
      <c r="O76" s="247"/>
      <c r="P76" s="247"/>
      <c r="Q76" s="247"/>
      <c r="R76" s="247"/>
      <c r="S76" s="247"/>
      <c r="T76" s="247"/>
      <c r="U76" s="248"/>
      <c r="V76" s="238"/>
      <c r="W76" s="238"/>
      <c r="X76" s="239"/>
      <c r="Y76" s="13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3"/>
      <c r="AK76" s="14"/>
      <c r="AL76" s="14"/>
      <c r="AN76" s="14"/>
      <c r="AO76" s="14"/>
      <c r="AP76" s="14"/>
      <c r="AQ76" s="14"/>
      <c r="AR76" s="14"/>
      <c r="AS76" s="14"/>
      <c r="AT76" s="14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20"/>
      <c r="CG76" s="19"/>
      <c r="CH76" s="19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</row>
    <row r="77" spans="7:101" ht="3.75" customHeight="1">
      <c r="G77" s="26"/>
      <c r="H77" s="14"/>
      <c r="I77" s="14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99"/>
      <c r="V77" s="13"/>
      <c r="W77" s="13"/>
      <c r="X77" s="239"/>
      <c r="Y77" s="13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13"/>
      <c r="AK77" s="14"/>
      <c r="AL77" s="14"/>
      <c r="AN77" s="14"/>
      <c r="AO77" s="14"/>
      <c r="AP77" s="14"/>
      <c r="AQ77" s="14"/>
      <c r="AR77" s="14"/>
      <c r="AS77" s="14"/>
      <c r="AT77" s="14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20"/>
      <c r="CG77" s="19"/>
      <c r="CH77" s="19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</row>
    <row r="78" spans="7:101" ht="3.75" customHeight="1">
      <c r="G78" s="15"/>
      <c r="H78" s="14"/>
      <c r="I78" s="14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99"/>
      <c r="V78" s="13"/>
      <c r="W78" s="13"/>
      <c r="X78" s="112"/>
      <c r="Y78" s="13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13"/>
      <c r="AK78" s="14"/>
      <c r="AL78" s="14"/>
      <c r="AN78" s="14"/>
      <c r="AO78" s="14"/>
      <c r="AP78" s="14"/>
      <c r="AQ78" s="14"/>
      <c r="AR78" s="14"/>
      <c r="AS78" s="14"/>
      <c r="AT78" s="14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20"/>
      <c r="CG78" s="24"/>
      <c r="CH78" s="19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</row>
    <row r="79" spans="7:101" ht="3.75" customHeight="1">
      <c r="G79" s="15"/>
      <c r="H79" s="275" t="s">
        <v>48</v>
      </c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7"/>
      <c r="V79" s="14"/>
      <c r="W79" s="14"/>
      <c r="X79" s="112"/>
      <c r="Y79" s="13"/>
      <c r="Z79" s="240" t="str">
        <f>IF(ISNUMBER(V73),IF(V73&gt;V85,N73,N85),"")</f>
        <v>Pokorná, Skopalová, Kreibichová, CZE/2 (PSK)</v>
      </c>
      <c r="AA79" s="241"/>
      <c r="AB79" s="241"/>
      <c r="AC79" s="241"/>
      <c r="AD79" s="241"/>
      <c r="AE79" s="241"/>
      <c r="AF79" s="241"/>
      <c r="AG79" s="241"/>
      <c r="AH79" s="241"/>
      <c r="AI79" s="241"/>
      <c r="AJ79" s="270"/>
      <c r="AK79" s="14"/>
      <c r="AL79" s="14"/>
      <c r="AN79" s="14"/>
      <c r="AO79" s="14"/>
      <c r="AP79" s="14"/>
      <c r="AQ79" s="14"/>
      <c r="AR79" s="14"/>
      <c r="AS79" s="14"/>
      <c r="AT79" s="14"/>
      <c r="AU79" s="22"/>
      <c r="AV79" s="22"/>
      <c r="AW79" s="22"/>
      <c r="AX79" s="22"/>
      <c r="AY79" s="22"/>
      <c r="AZ79" s="22"/>
      <c r="BA79" s="22"/>
      <c r="BB79" s="22"/>
      <c r="BC79" s="22"/>
      <c r="BD79" s="26"/>
      <c r="BE79" s="26"/>
      <c r="BF79" s="26"/>
      <c r="BG79" s="26"/>
      <c r="BH79" s="26"/>
      <c r="BI79" s="13"/>
      <c r="BJ79" s="14"/>
      <c r="BK79" s="14"/>
      <c r="BL79" s="14"/>
      <c r="BM79" s="14"/>
      <c r="BZ79" s="24"/>
      <c r="CA79" s="24"/>
      <c r="CB79" s="24"/>
      <c r="CC79" s="24"/>
      <c r="CD79" s="24"/>
      <c r="CE79" s="23"/>
      <c r="CF79" s="23"/>
      <c r="CG79" s="24"/>
      <c r="CH79" s="19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</row>
    <row r="80" spans="7:101" ht="15" customHeight="1">
      <c r="G80" s="15"/>
      <c r="H80" s="278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80"/>
      <c r="V80" s="14"/>
      <c r="W80" s="14"/>
      <c r="X80" s="112"/>
      <c r="Y80" s="25"/>
      <c r="Z80" s="243"/>
      <c r="AA80" s="244"/>
      <c r="AB80" s="244"/>
      <c r="AC80" s="244"/>
      <c r="AD80" s="244"/>
      <c r="AE80" s="244"/>
      <c r="AF80" s="244"/>
      <c r="AG80" s="244"/>
      <c r="AH80" s="244"/>
      <c r="AI80" s="244"/>
      <c r="AJ80" s="271"/>
      <c r="AK80" s="14"/>
      <c r="AL80" s="14"/>
      <c r="AN80" s="14"/>
      <c r="AO80" s="14"/>
      <c r="AP80" s="14"/>
      <c r="AQ80" s="14"/>
      <c r="AR80" s="14"/>
      <c r="AS80" s="14"/>
      <c r="AT80" s="14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68"/>
      <c r="BL80" s="268"/>
      <c r="BM80" s="268"/>
      <c r="BZ80" s="24"/>
      <c r="CA80" s="24"/>
      <c r="CB80" s="24"/>
      <c r="CC80" s="24"/>
      <c r="CD80" s="24"/>
      <c r="CE80" s="23"/>
      <c r="CF80" s="23"/>
      <c r="CG80" s="24"/>
      <c r="CH80" s="19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</row>
    <row r="81" spans="7:101" ht="3.75" customHeight="1">
      <c r="G81" s="15"/>
      <c r="H81" s="278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80"/>
      <c r="V81" s="14"/>
      <c r="W81" s="14"/>
      <c r="X81" s="112"/>
      <c r="Y81" s="13"/>
      <c r="Z81" s="243"/>
      <c r="AA81" s="244"/>
      <c r="AB81" s="244"/>
      <c r="AC81" s="244"/>
      <c r="AD81" s="244"/>
      <c r="AE81" s="244"/>
      <c r="AF81" s="244"/>
      <c r="AG81" s="244"/>
      <c r="AH81" s="244"/>
      <c r="AI81" s="244"/>
      <c r="AJ81" s="271"/>
      <c r="AK81" s="14"/>
      <c r="AL81" s="14"/>
      <c r="AN81" s="14"/>
      <c r="AO81" s="14"/>
      <c r="AP81" s="14"/>
      <c r="AQ81" s="14"/>
      <c r="AR81" s="14"/>
      <c r="AS81" s="14"/>
      <c r="AT81" s="14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268"/>
      <c r="BK81" s="268"/>
      <c r="BL81" s="268"/>
      <c r="BM81" s="268"/>
      <c r="BZ81" s="24"/>
      <c r="CA81" s="24"/>
      <c r="CB81" s="24"/>
      <c r="CC81" s="24"/>
      <c r="CD81" s="24"/>
      <c r="CE81" s="23"/>
      <c r="CF81" s="23"/>
      <c r="CG81" s="19"/>
      <c r="CH81" s="19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2"/>
      <c r="CT81" s="12"/>
      <c r="CU81" s="12"/>
      <c r="CV81" s="12"/>
      <c r="CW81" s="12"/>
    </row>
    <row r="82" spans="7:101" ht="3.75" customHeight="1">
      <c r="G82" s="15"/>
      <c r="H82" s="281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3"/>
      <c r="V82" s="14"/>
      <c r="W82" s="14"/>
      <c r="X82" s="112"/>
      <c r="Y82" s="13"/>
      <c r="Z82" s="246"/>
      <c r="AA82" s="247"/>
      <c r="AB82" s="247"/>
      <c r="AC82" s="247"/>
      <c r="AD82" s="247"/>
      <c r="AE82" s="247"/>
      <c r="AF82" s="247"/>
      <c r="AG82" s="247"/>
      <c r="AH82" s="247"/>
      <c r="AI82" s="247"/>
      <c r="AJ82" s="272"/>
      <c r="AK82" s="14"/>
      <c r="AL82" s="14"/>
      <c r="AN82" s="14"/>
      <c r="AO82" s="14"/>
      <c r="AP82" s="14"/>
      <c r="AQ82" s="14"/>
      <c r="AR82" s="14"/>
      <c r="AS82" s="14"/>
      <c r="AT82" s="14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8"/>
      <c r="BL82" s="268"/>
      <c r="BM82" s="268"/>
      <c r="CF82" s="23"/>
      <c r="CG82" s="19"/>
      <c r="CH82" s="19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2"/>
      <c r="CT82" s="12"/>
      <c r="CU82" s="12"/>
      <c r="CV82" s="12"/>
      <c r="CW82" s="12"/>
    </row>
    <row r="83" spans="7:101" ht="3.75" customHeight="1">
      <c r="G83" s="15"/>
      <c r="H83" s="14"/>
      <c r="I83" s="14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99"/>
      <c r="V83" s="13"/>
      <c r="W83" s="13"/>
      <c r="X83" s="1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/>
      <c r="AK83" s="14"/>
      <c r="AL83" s="14"/>
      <c r="AN83" s="14"/>
      <c r="AO83" s="14"/>
      <c r="AP83" s="14"/>
      <c r="AQ83" s="14"/>
      <c r="AR83" s="14"/>
      <c r="AS83" s="14"/>
      <c r="AT83" s="14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268"/>
      <c r="BK83" s="268"/>
      <c r="BL83" s="268"/>
      <c r="BM83" s="268"/>
      <c r="CF83" s="20"/>
      <c r="CG83" s="19"/>
      <c r="CH83" s="19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2"/>
      <c r="CT83" s="12"/>
      <c r="CU83" s="12"/>
      <c r="CV83" s="12"/>
      <c r="CW83" s="12"/>
    </row>
    <row r="84" spans="7:101" ht="3.75" customHeight="1">
      <c r="G84" s="15"/>
      <c r="H84" s="14"/>
      <c r="I84" s="14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99"/>
      <c r="V84" s="13"/>
      <c r="W84" s="13"/>
      <c r="X84" s="250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4"/>
      <c r="AK84" s="14"/>
      <c r="AL84" s="14"/>
      <c r="AN84" s="14"/>
      <c r="AO84" s="14"/>
      <c r="AP84" s="14"/>
      <c r="AQ84" s="14"/>
      <c r="AR84" s="14"/>
      <c r="AS84" s="14"/>
      <c r="AT84" s="14"/>
      <c r="AU84" s="22"/>
      <c r="AV84" s="22"/>
      <c r="AW84" s="22"/>
      <c r="AX84" s="22"/>
      <c r="AY84" s="22"/>
      <c r="AZ84" s="21"/>
      <c r="BA84" s="21"/>
      <c r="BB84" s="21"/>
      <c r="BC84" s="21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CF84" s="20"/>
      <c r="CG84" s="19"/>
      <c r="CH84" s="19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2"/>
      <c r="CT84" s="12"/>
      <c r="CU84" s="12"/>
      <c r="CV84" s="12"/>
      <c r="CW84" s="12"/>
    </row>
    <row r="85" spans="1:101" ht="3.75" customHeight="1">
      <c r="A85" s="95" t="str">
        <f>B85&amp;" "&amp;N85</f>
        <v>3rd place finalist 2 Lamch, Stasiak, Sudol, POL (LSS)</v>
      </c>
      <c r="B85" s="240" t="s">
        <v>50</v>
      </c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70"/>
      <c r="N85" s="240" t="str">
        <f>Z45</f>
        <v>Lamch, Stasiak, Sudol, POL (LSS)</v>
      </c>
      <c r="O85" s="241"/>
      <c r="P85" s="241"/>
      <c r="Q85" s="241"/>
      <c r="R85" s="241"/>
      <c r="S85" s="241"/>
      <c r="T85" s="241"/>
      <c r="U85" s="242"/>
      <c r="V85" s="238">
        <v>4</v>
      </c>
      <c r="W85" s="238"/>
      <c r="X85" s="250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4"/>
      <c r="AK85" s="14"/>
      <c r="AL85" s="14"/>
      <c r="AN85" s="14"/>
      <c r="AO85" s="14"/>
      <c r="AP85" s="14"/>
      <c r="AQ85" s="14"/>
      <c r="AR85" s="14"/>
      <c r="AS85" s="14"/>
      <c r="AT85" s="14"/>
      <c r="AU85" s="268"/>
      <c r="AV85" s="268"/>
      <c r="AW85" s="268"/>
      <c r="AX85" s="268"/>
      <c r="AY85" s="268"/>
      <c r="AZ85" s="268"/>
      <c r="BA85" s="268"/>
      <c r="BB85" s="268"/>
      <c r="BC85" s="268"/>
      <c r="BD85" s="274"/>
      <c r="BE85" s="274"/>
      <c r="BF85" s="274"/>
      <c r="BG85" s="274"/>
      <c r="BH85" s="274"/>
      <c r="BI85" s="274"/>
      <c r="BJ85" s="274"/>
      <c r="BK85" s="274"/>
      <c r="BL85" s="274"/>
      <c r="BM85" s="274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</row>
    <row r="86" spans="2:101" ht="15" customHeight="1">
      <c r="B86" s="243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71"/>
      <c r="N86" s="243"/>
      <c r="O86" s="244"/>
      <c r="P86" s="244"/>
      <c r="Q86" s="244"/>
      <c r="R86" s="244"/>
      <c r="S86" s="244"/>
      <c r="T86" s="244"/>
      <c r="U86" s="245"/>
      <c r="V86" s="238"/>
      <c r="W86" s="238"/>
      <c r="X86" s="250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4"/>
      <c r="AK86" s="14"/>
      <c r="AL86" s="14"/>
      <c r="AN86" s="14"/>
      <c r="AO86" s="14"/>
      <c r="AP86" s="14"/>
      <c r="AQ86" s="14"/>
      <c r="AR86" s="14"/>
      <c r="AS86" s="14"/>
      <c r="AT86" s="14"/>
      <c r="AU86" s="268"/>
      <c r="AV86" s="268"/>
      <c r="AW86" s="268"/>
      <c r="AX86" s="268"/>
      <c r="AY86" s="268"/>
      <c r="AZ86" s="268"/>
      <c r="BA86" s="268"/>
      <c r="BB86" s="268"/>
      <c r="BC86" s="268"/>
      <c r="BD86" s="274"/>
      <c r="BE86" s="274"/>
      <c r="BF86" s="274"/>
      <c r="BG86" s="274"/>
      <c r="BH86" s="274"/>
      <c r="BI86" s="274"/>
      <c r="BJ86" s="274"/>
      <c r="BK86" s="274"/>
      <c r="BL86" s="274"/>
      <c r="BM86" s="274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</row>
    <row r="87" spans="2:101" ht="3.75" customHeight="1"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71"/>
      <c r="N87" s="243"/>
      <c r="O87" s="244"/>
      <c r="P87" s="244"/>
      <c r="Q87" s="244"/>
      <c r="R87" s="244"/>
      <c r="S87" s="244"/>
      <c r="T87" s="244"/>
      <c r="U87" s="245"/>
      <c r="V87" s="238"/>
      <c r="W87" s="238"/>
      <c r="X87" s="16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4"/>
      <c r="AK87" s="14"/>
      <c r="AL87" s="14"/>
      <c r="AN87" s="14"/>
      <c r="AO87" s="14"/>
      <c r="AP87" s="14"/>
      <c r="AQ87" s="14"/>
      <c r="AR87" s="14"/>
      <c r="AS87" s="14"/>
      <c r="AT87" s="14"/>
      <c r="AU87" s="268"/>
      <c r="AV87" s="268"/>
      <c r="AW87" s="268"/>
      <c r="AX87" s="268"/>
      <c r="AY87" s="268"/>
      <c r="AZ87" s="268"/>
      <c r="BA87" s="268"/>
      <c r="BB87" s="268"/>
      <c r="BC87" s="268"/>
      <c r="BD87" s="274"/>
      <c r="BE87" s="274"/>
      <c r="BF87" s="274"/>
      <c r="BG87" s="274"/>
      <c r="BH87" s="274"/>
      <c r="BI87" s="274"/>
      <c r="BJ87" s="274"/>
      <c r="BK87" s="274"/>
      <c r="BL87" s="274"/>
      <c r="BM87" s="274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</row>
    <row r="88" spans="2:101" ht="3.75" customHeight="1"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72"/>
      <c r="N88" s="246"/>
      <c r="O88" s="247"/>
      <c r="P88" s="247"/>
      <c r="Q88" s="247"/>
      <c r="R88" s="247"/>
      <c r="S88" s="247"/>
      <c r="T88" s="247"/>
      <c r="U88" s="248"/>
      <c r="V88" s="238"/>
      <c r="W88" s="238"/>
      <c r="X88" s="13"/>
      <c r="Y88" s="13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N88" s="14"/>
      <c r="AO88" s="14"/>
      <c r="AP88" s="14"/>
      <c r="AQ88" s="14"/>
      <c r="AR88" s="14"/>
      <c r="AS88" s="14"/>
      <c r="AT88" s="14"/>
      <c r="AU88" s="268"/>
      <c r="AV88" s="268"/>
      <c r="AW88" s="268"/>
      <c r="AX88" s="268"/>
      <c r="AY88" s="268"/>
      <c r="AZ88" s="268"/>
      <c r="BA88" s="268"/>
      <c r="BB88" s="268"/>
      <c r="BC88" s="268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</row>
  </sheetData>
  <sheetProtection selectLockedCells="1" selectUnlockedCells="1"/>
  <mergeCells count="52">
    <mergeCell ref="BD85:BM88"/>
    <mergeCell ref="BD75:BM78"/>
    <mergeCell ref="H79:U82"/>
    <mergeCell ref="Z79:AJ82"/>
    <mergeCell ref="AU80:BC83"/>
    <mergeCell ref="BD80:BM83"/>
    <mergeCell ref="X84:X86"/>
    <mergeCell ref="B85:M88"/>
    <mergeCell ref="N85:U88"/>
    <mergeCell ref="V85:W88"/>
    <mergeCell ref="AU85:BC88"/>
    <mergeCell ref="AN69:AY72"/>
    <mergeCell ref="B73:M76"/>
    <mergeCell ref="N73:U76"/>
    <mergeCell ref="V73:W76"/>
    <mergeCell ref="X75:X77"/>
    <mergeCell ref="AU75:BC78"/>
    <mergeCell ref="AZ50:AZ52"/>
    <mergeCell ref="AN51:AN54"/>
    <mergeCell ref="AO51:AW54"/>
    <mergeCell ref="AX51:AY54"/>
    <mergeCell ref="AL56:AL58"/>
    <mergeCell ref="V57:Y60"/>
    <mergeCell ref="Z57:AI60"/>
    <mergeCell ref="AJ57:AK60"/>
    <mergeCell ref="AN57:AY68"/>
    <mergeCell ref="AL32:AL34"/>
    <mergeCell ref="V33:Y36"/>
    <mergeCell ref="Z33:AI36"/>
    <mergeCell ref="AJ33:AK36"/>
    <mergeCell ref="BB39:BM42"/>
    <mergeCell ref="V45:Y48"/>
    <mergeCell ref="Z45:AI48"/>
    <mergeCell ref="AJ45:AK48"/>
    <mergeCell ref="AL47:AL49"/>
    <mergeCell ref="AL23:AL25"/>
    <mergeCell ref="BB24:BC27"/>
    <mergeCell ref="BD24:BM27"/>
    <mergeCell ref="AN27:AN30"/>
    <mergeCell ref="AO27:AW30"/>
    <mergeCell ref="AX27:AY30"/>
    <mergeCell ref="AZ29:AZ31"/>
    <mergeCell ref="B3:L6"/>
    <mergeCell ref="M3:BM6"/>
    <mergeCell ref="AN9:AY24"/>
    <mergeCell ref="BB14:BC17"/>
    <mergeCell ref="BD14:BM17"/>
    <mergeCell ref="BB19:BC22"/>
    <mergeCell ref="BD19:BM22"/>
    <mergeCell ref="V21:Y24"/>
    <mergeCell ref="Z21:AI24"/>
    <mergeCell ref="AJ21:AK24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PageLayoutView="0" workbookViewId="0" topLeftCell="A12">
      <selection activeCell="A27" sqref="A27:AC27"/>
    </sheetView>
  </sheetViews>
  <sheetFormatPr defaultColWidth="9.140625" defaultRowHeight="15"/>
  <cols>
    <col min="1" max="1" width="6.7109375" style="0" customWidth="1"/>
    <col min="2" max="2" width="21.7109375" style="66" customWidth="1"/>
    <col min="3" max="4" width="6.57421875" style="2" customWidth="1"/>
    <col min="5" max="5" width="6.57421875" style="2" hidden="1" customWidth="1"/>
    <col min="6" max="7" width="6.57421875" style="2" customWidth="1"/>
    <col min="8" max="8" width="6.57421875" style="2" hidden="1" customWidth="1"/>
    <col min="9" max="9" width="6.57421875" style="2" customWidth="1"/>
    <col min="10" max="10" width="7.57421875" style="2" customWidth="1"/>
    <col min="11" max="14" width="5.7109375" style="2" hidden="1" customWidth="1"/>
    <col min="15" max="17" width="3.7109375" style="2" customWidth="1"/>
    <col min="18" max="18" width="5.28125" style="2" customWidth="1"/>
    <col min="19" max="20" width="4.7109375" style="2" customWidth="1"/>
    <col min="21" max="21" width="3.7109375" style="2" customWidth="1"/>
    <col min="22" max="22" width="5.28125" style="2" customWidth="1"/>
    <col min="23" max="23" width="3.7109375" style="2" customWidth="1"/>
    <col min="24" max="24" width="5.421875" style="2" customWidth="1"/>
    <col min="25" max="25" width="3.7109375" style="2" customWidth="1"/>
    <col min="26" max="26" width="6.7109375" style="2" customWidth="1"/>
    <col min="27" max="27" width="11.7109375" style="2" hidden="1" customWidth="1"/>
    <col min="28" max="28" width="4.7109375" style="2" customWidth="1"/>
    <col min="29" max="29" width="11.7109375" style="2" customWidth="1"/>
    <col min="30" max="31" width="4.7109375" style="2" customWidth="1"/>
    <col min="32" max="42" width="4.7109375" style="0" customWidth="1"/>
  </cols>
  <sheetData>
    <row r="1" spans="1:31" ht="16.5" customHeight="1">
      <c r="A1" s="203" t="s">
        <v>25</v>
      </c>
      <c r="B1" s="204"/>
      <c r="C1" s="204"/>
      <c r="D1" s="204"/>
      <c r="E1" s="205"/>
      <c r="F1" s="206" t="s">
        <v>272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E1"/>
    </row>
    <row r="2" spans="1:31" ht="16.5" customHeight="1">
      <c r="A2" s="203" t="s">
        <v>19</v>
      </c>
      <c r="B2" s="204"/>
      <c r="C2" s="204"/>
      <c r="D2" s="204"/>
      <c r="E2" s="205"/>
      <c r="F2" s="207">
        <v>43630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E2"/>
    </row>
    <row r="3" spans="1:31" ht="16.5" customHeight="1">
      <c r="A3" s="203" t="s">
        <v>20</v>
      </c>
      <c r="B3" s="204"/>
      <c r="C3" s="204"/>
      <c r="D3" s="204"/>
      <c r="E3" s="205"/>
      <c r="F3" s="206" t="s">
        <v>170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E3"/>
    </row>
    <row r="4" spans="1:31" ht="16.5" customHeight="1">
      <c r="A4" s="203" t="s">
        <v>21</v>
      </c>
      <c r="B4" s="204"/>
      <c r="C4" s="204"/>
      <c r="D4" s="204"/>
      <c r="E4" s="205"/>
      <c r="F4" s="206" t="s">
        <v>1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E4"/>
    </row>
    <row r="5" spans="1:31" ht="16.5" customHeight="1">
      <c r="A5" s="203" t="s">
        <v>22</v>
      </c>
      <c r="B5" s="204"/>
      <c r="C5" s="204"/>
      <c r="D5" s="204"/>
      <c r="E5" s="205"/>
      <c r="F5" s="206">
        <v>6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E5"/>
    </row>
    <row r="6" spans="1:31" ht="16.5" customHeight="1">
      <c r="A6" s="203" t="s">
        <v>23</v>
      </c>
      <c r="B6" s="204"/>
      <c r="C6" s="204"/>
      <c r="D6" s="204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E6"/>
    </row>
    <row r="7" spans="1:31" ht="16.5" customHeight="1">
      <c r="A7" s="203" t="s">
        <v>24</v>
      </c>
      <c r="B7" s="204"/>
      <c r="C7" s="204"/>
      <c r="D7" s="204"/>
      <c r="E7" s="205"/>
      <c r="F7" s="206" t="s">
        <v>0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E7"/>
    </row>
    <row r="10" spans="1:31" ht="15" customHeight="1">
      <c r="A10" s="216" t="s">
        <v>171</v>
      </c>
      <c r="B10" s="217"/>
      <c r="C10" s="209" t="str">
        <f>A12</f>
        <v>P301</v>
      </c>
      <c r="D10" s="209"/>
      <c r="E10" s="58"/>
      <c r="F10" s="209" t="str">
        <f>A13</f>
        <v>P302</v>
      </c>
      <c r="G10" s="209"/>
      <c r="H10" s="58"/>
      <c r="I10" s="209" t="str">
        <f>A14</f>
        <v>P304</v>
      </c>
      <c r="J10" s="209"/>
      <c r="K10" s="58"/>
      <c r="L10" s="224"/>
      <c r="M10" s="224"/>
      <c r="N10" s="59"/>
      <c r="O10" s="202" t="s">
        <v>26</v>
      </c>
      <c r="P10" s="202"/>
      <c r="Q10" s="202" t="s">
        <v>27</v>
      </c>
      <c r="R10" s="202"/>
      <c r="S10" s="202" t="s">
        <v>28</v>
      </c>
      <c r="T10" s="202"/>
      <c r="U10" s="202" t="s">
        <v>57</v>
      </c>
      <c r="V10" s="202"/>
      <c r="W10" s="202" t="s">
        <v>58</v>
      </c>
      <c r="X10" s="202"/>
      <c r="Y10" s="202" t="s">
        <v>59</v>
      </c>
      <c r="Z10" s="202"/>
      <c r="AA10" s="60"/>
      <c r="AB10" s="210" t="s">
        <v>29</v>
      </c>
      <c r="AC10" s="210"/>
      <c r="AD10"/>
      <c r="AE10"/>
    </row>
    <row r="11" spans="1:29" s="1" customFormat="1" ht="54" customHeight="1">
      <c r="A11" s="218"/>
      <c r="B11" s="219"/>
      <c r="C11" s="220" t="str">
        <f>B12</f>
        <v>Burianek, Klohna, SVK/1 (BK)</v>
      </c>
      <c r="D11" s="220"/>
      <c r="E11" s="148" t="s">
        <v>2</v>
      </c>
      <c r="F11" s="220" t="str">
        <f>B13</f>
        <v>Augusta, Běhounek, CZE/2 (AB)</v>
      </c>
      <c r="G11" s="220"/>
      <c r="H11" s="148" t="s">
        <v>2</v>
      </c>
      <c r="I11" s="220" t="str">
        <f>B14</f>
        <v>Abramov, Szőke, HUN (AS)</v>
      </c>
      <c r="J11" s="220"/>
      <c r="K11" s="58" t="s">
        <v>2</v>
      </c>
      <c r="L11" s="224"/>
      <c r="M11" s="224"/>
      <c r="N11" s="61" t="s">
        <v>2</v>
      </c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60"/>
      <c r="AB11" s="210"/>
      <c r="AC11" s="210"/>
    </row>
    <row r="12" spans="1:31" ht="30" customHeight="1">
      <c r="A12" s="57" t="str">
        <f>VLOOKUP("A1",'zoznam hracov_list of players'!$A$17:$K$22,2,0)</f>
        <v>P301</v>
      </c>
      <c r="B12" s="65" t="str">
        <f>VLOOKUP("A1",'zoznam hracov_list of players'!A$17:K$22,11,0)</f>
        <v>Burianek, Klohna, SVK/1 (BK)</v>
      </c>
      <c r="C12" s="78"/>
      <c r="D12" s="78"/>
      <c r="E12" s="78"/>
      <c r="F12" s="79">
        <v>7</v>
      </c>
      <c r="G12" s="79">
        <v>2</v>
      </c>
      <c r="H12" s="79"/>
      <c r="I12" s="79">
        <v>4</v>
      </c>
      <c r="J12" s="79">
        <v>3</v>
      </c>
      <c r="K12" s="79"/>
      <c r="L12" s="79"/>
      <c r="M12" s="79"/>
      <c r="N12" s="80"/>
      <c r="O12" s="221">
        <f>IF(SUM(C12:N12)=0,"",IF($C12&gt;$D12,1,0)+IF($F12&gt;$G12,1,0)+IF($I12&gt;$J12,1,0)+IF($L12&gt;$M12,1,0)+$E12+$H12+$K12+$N12)</f>
        <v>2</v>
      </c>
      <c r="P12" s="221"/>
      <c r="Q12" s="222">
        <f>IF(SUM(C12:N12)=0,"",IF(C12="",0,1)+IF(F12="",0,1)+IF(I12="",0,1)+IF(L12="",0,1))</f>
        <v>2</v>
      </c>
      <c r="R12" s="222"/>
      <c r="S12" s="82">
        <f aca="true" t="shared" si="0" ref="S12:T14">IF(AND(C12="",F12="",I12="",L12=""),"",N(C12)+N(F12)+N(I12)+N(L12))</f>
        <v>11</v>
      </c>
      <c r="T12" s="82">
        <f t="shared" si="0"/>
        <v>5</v>
      </c>
      <c r="U12" s="223">
        <f>O12</f>
        <v>2</v>
      </c>
      <c r="V12" s="223"/>
      <c r="W12" s="223">
        <f>IF(Q12="","",(S12-T12))</f>
        <v>6</v>
      </c>
      <c r="X12" s="223"/>
      <c r="Y12" s="223">
        <f>IF(Q12="","",S12)</f>
        <v>11</v>
      </c>
      <c r="Z12" s="223"/>
      <c r="AA12" s="54">
        <f>IF(SUM(C12:N12)=0,0,U12*1000000+W12*1000+Y12)</f>
        <v>2006011</v>
      </c>
      <c r="AB12" s="337">
        <f>IF(AA12=0,"",IF(LARGE($AA$12:$AA$14,1)=AA12,1,IF(LARGE($AA$12:$AA$14,2)=AA12,2,IF(LARGE($AA$12:$AA$14,3)=AA12,3,IF(LARGE($AA$12:$AA$14,4)=AA12,4,-1)))))</f>
        <v>1</v>
      </c>
      <c r="AC12" s="337"/>
      <c r="AD12"/>
      <c r="AE12"/>
    </row>
    <row r="13" spans="1:31" ht="30" customHeight="1">
      <c r="A13" s="57" t="str">
        <f>VLOOKUP("A2",'zoznam hracov_list of players'!$A$17:$K$22,2,0)</f>
        <v>P302</v>
      </c>
      <c r="B13" s="65" t="str">
        <f>VLOOKUP("A2",'zoznam hracov_list of players'!A$17:K$22,11,0)</f>
        <v>Augusta, Běhounek, CZE/2 (AB)</v>
      </c>
      <c r="C13" s="81">
        <f>IF(G12="","",G12)</f>
        <v>2</v>
      </c>
      <c r="D13" s="81">
        <f>IF(F12="","",F12)</f>
        <v>7</v>
      </c>
      <c r="E13" s="81"/>
      <c r="F13" s="78"/>
      <c r="G13" s="78"/>
      <c r="H13" s="78"/>
      <c r="I13" s="79">
        <v>2</v>
      </c>
      <c r="J13" s="79">
        <v>4</v>
      </c>
      <c r="K13" s="79"/>
      <c r="L13" s="79"/>
      <c r="M13" s="79"/>
      <c r="N13" s="80"/>
      <c r="O13" s="221">
        <f>IF(SUM(C13:N13)=0,"",IF($C13&gt;$D13,1,0)+IF($F13&gt;$G13,1,0)+IF($I13&gt;$J13,1,0)+IF($L13&gt;$M13,1,0)+$E13+$H13+$K13+$N13)</f>
        <v>0</v>
      </c>
      <c r="P13" s="221"/>
      <c r="Q13" s="222">
        <f>IF(SUM(C13:N13)=0,"",IF(C13="",0,1)+IF(F13="",0,1)+IF(I13="",0,1)+IF(L13="",0,1))</f>
        <v>2</v>
      </c>
      <c r="R13" s="222"/>
      <c r="S13" s="82">
        <f t="shared" si="0"/>
        <v>4</v>
      </c>
      <c r="T13" s="82">
        <f t="shared" si="0"/>
        <v>11</v>
      </c>
      <c r="U13" s="223">
        <f>O13</f>
        <v>0</v>
      </c>
      <c r="V13" s="223"/>
      <c r="W13" s="223">
        <f>IF(Q13="","",(S13-T13))</f>
        <v>-7</v>
      </c>
      <c r="X13" s="223"/>
      <c r="Y13" s="223">
        <f>IF(Q13="","",S13)</f>
        <v>4</v>
      </c>
      <c r="Z13" s="223"/>
      <c r="AA13" s="54">
        <f>IF(SUM(C13:N13)=0,0,U13*1000000+W13*1000+Y13)</f>
        <v>-6996</v>
      </c>
      <c r="AB13" s="211">
        <f>IF(AA13=0,"",IF(LARGE($AA$12:$AA$14,1)=AA13,1,IF(LARGE($AA$12:$AA$14,2)=AA13,2,IF(LARGE($AA$12:$AA$14,3)=AA13,3,IF(LARGE($AA$12:$AA$14,4)=AA13,4,-1)))))</f>
        <v>3</v>
      </c>
      <c r="AC13" s="211"/>
      <c r="AD13"/>
      <c r="AE13"/>
    </row>
    <row r="14" spans="1:31" ht="30" customHeight="1">
      <c r="A14" s="57" t="str">
        <f>VLOOKUP("A3",'zoznam hracov_list of players'!$A$17:$K$22,2,0)</f>
        <v>P304</v>
      </c>
      <c r="B14" s="65" t="str">
        <f>VLOOKUP("A3",'zoznam hracov_list of players'!A$17:K$22,11,0)</f>
        <v>Abramov, Szőke, HUN (AS)</v>
      </c>
      <c r="C14" s="81">
        <f>IF(J12="","",J12)</f>
        <v>3</v>
      </c>
      <c r="D14" s="81">
        <f>IF(I12="","",I12)</f>
        <v>4</v>
      </c>
      <c r="E14" s="81"/>
      <c r="F14" s="81">
        <f>IF(J13="","",J13)</f>
        <v>4</v>
      </c>
      <c r="G14" s="81">
        <f>IF(I13="","",I13)</f>
        <v>2</v>
      </c>
      <c r="H14" s="81"/>
      <c r="I14" s="78"/>
      <c r="J14" s="78"/>
      <c r="K14" s="78"/>
      <c r="L14" s="79"/>
      <c r="M14" s="79"/>
      <c r="N14" s="80"/>
      <c r="O14" s="221">
        <f>IF(SUM(C14:N14)=0,"",IF($C14&gt;$D14,1,0)+IF($F14&gt;$G14,1,0)+IF($I14&gt;$J14,1,0)+IF($L14&gt;$M14,1,0)+$E14+$H14+$K14+$N14)</f>
        <v>1</v>
      </c>
      <c r="P14" s="221"/>
      <c r="Q14" s="222">
        <f>IF(SUM(C14:N14)=0,"",IF(C14="",0,1)+IF(F14="",0,1)+IF(I14="",0,1)+IF(L14="",0,1))</f>
        <v>2</v>
      </c>
      <c r="R14" s="222"/>
      <c r="S14" s="82">
        <f t="shared" si="0"/>
        <v>7</v>
      </c>
      <c r="T14" s="82">
        <f t="shared" si="0"/>
        <v>6</v>
      </c>
      <c r="U14" s="223">
        <f>O14</f>
        <v>1</v>
      </c>
      <c r="V14" s="223"/>
      <c r="W14" s="223">
        <f>IF(Q14="","",(S14-T14))</f>
        <v>1</v>
      </c>
      <c r="X14" s="223"/>
      <c r="Y14" s="223">
        <f>IF(Q14="","",S14)</f>
        <v>7</v>
      </c>
      <c r="Z14" s="223"/>
      <c r="AA14" s="54">
        <f>IF(SUM(C14:N14)=0,0,U14*1000000+W14*1000+Y14)</f>
        <v>1001007</v>
      </c>
      <c r="AB14" s="337">
        <f>IF(AA14=0,"",IF(LARGE($AA$12:$AA$14,1)=AA14,1,IF(LARGE($AA$12:$AA$14,2)=AA14,2,IF(LARGE($AA$12:$AA$14,3)=AA14,3,IF(LARGE($AA$12:$AA$14,4)=AA14,4,-1)))))</f>
        <v>2</v>
      </c>
      <c r="AC14" s="337"/>
      <c r="AD14"/>
      <c r="AE14"/>
    </row>
    <row r="16" spans="1:31" ht="15" customHeight="1">
      <c r="A16" s="216" t="s">
        <v>172</v>
      </c>
      <c r="B16" s="217"/>
      <c r="C16" s="209" t="str">
        <f>A18</f>
        <v>P306</v>
      </c>
      <c r="D16" s="209"/>
      <c r="E16" s="58"/>
      <c r="F16" s="209" t="str">
        <f>A19</f>
        <v>P303</v>
      </c>
      <c r="G16" s="209"/>
      <c r="H16" s="58"/>
      <c r="I16" s="209" t="str">
        <f>A20</f>
        <v>P305</v>
      </c>
      <c r="J16" s="209"/>
      <c r="K16" s="58"/>
      <c r="L16" s="224"/>
      <c r="M16" s="224"/>
      <c r="N16" s="59"/>
      <c r="O16" s="202" t="s">
        <v>26</v>
      </c>
      <c r="P16" s="202"/>
      <c r="Q16" s="202" t="s">
        <v>27</v>
      </c>
      <c r="R16" s="202"/>
      <c r="S16" s="202" t="s">
        <v>28</v>
      </c>
      <c r="T16" s="202"/>
      <c r="U16" s="202" t="s">
        <v>57</v>
      </c>
      <c r="V16" s="202"/>
      <c r="W16" s="202" t="s">
        <v>58</v>
      </c>
      <c r="X16" s="202"/>
      <c r="Y16" s="202" t="s">
        <v>59</v>
      </c>
      <c r="Z16" s="202"/>
      <c r="AA16" s="60"/>
      <c r="AB16" s="210" t="s">
        <v>29</v>
      </c>
      <c r="AC16" s="210"/>
      <c r="AD16"/>
      <c r="AE16"/>
    </row>
    <row r="17" spans="1:29" s="1" customFormat="1" ht="54" customHeight="1">
      <c r="A17" s="218"/>
      <c r="B17" s="219"/>
      <c r="C17" s="220" t="str">
        <f>B18</f>
        <v>Tižo, Škvarnová, SVK/2 (TŠ)</v>
      </c>
      <c r="D17" s="220"/>
      <c r="E17" s="148" t="s">
        <v>2</v>
      </c>
      <c r="F17" s="220" t="str">
        <f>B19</f>
        <v>Peška, Čermáková, CZE/1 (PČ)</v>
      </c>
      <c r="G17" s="220"/>
      <c r="H17" s="148" t="s">
        <v>2</v>
      </c>
      <c r="I17" s="220" t="str">
        <f>B20</f>
        <v>Parrish, Bednarek, WAL/POL (PB)</v>
      </c>
      <c r="J17" s="220"/>
      <c r="K17" s="58" t="s">
        <v>2</v>
      </c>
      <c r="L17" s="224"/>
      <c r="M17" s="224"/>
      <c r="N17" s="61" t="s">
        <v>2</v>
      </c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60"/>
      <c r="AB17" s="210"/>
      <c r="AC17" s="210"/>
    </row>
    <row r="18" spans="1:31" ht="30" customHeight="1">
      <c r="A18" s="57" t="str">
        <f>VLOOKUP("B1",'zoznam hracov_list of players'!$A$17:$K$22,2,0)</f>
        <v>P306</v>
      </c>
      <c r="B18" s="65" t="str">
        <f>VLOOKUP("B1",'zoznam hracov_list of players'!A$17:K$22,11,0)</f>
        <v>Tižo, Škvarnová, SVK/2 (TŠ)</v>
      </c>
      <c r="C18" s="78"/>
      <c r="D18" s="78"/>
      <c r="E18" s="78"/>
      <c r="F18" s="79">
        <v>0</v>
      </c>
      <c r="G18" s="79">
        <v>14</v>
      </c>
      <c r="H18" s="79"/>
      <c r="I18" s="79">
        <v>5</v>
      </c>
      <c r="J18" s="79">
        <v>6</v>
      </c>
      <c r="K18" s="79"/>
      <c r="L18" s="79"/>
      <c r="M18" s="79"/>
      <c r="N18" s="80"/>
      <c r="O18" s="221">
        <f>IF(SUM(C18:N18)=0,"",IF($C18&gt;$D18,1,0)+IF($F18&gt;$G18,1,0)+IF($I18&gt;$J18,1,0)+IF($L18&gt;$M18,1,0)+$E18+$H18+$K18+$N18)</f>
        <v>0</v>
      </c>
      <c r="P18" s="221"/>
      <c r="Q18" s="222">
        <f>IF(SUM(C18:N18)=0,"",IF(C18="",0,1)+IF(F18="",0,1)+IF(I18="",0,1)+IF(L18="",0,1))</f>
        <v>2</v>
      </c>
      <c r="R18" s="222"/>
      <c r="S18" s="82">
        <f aca="true" t="shared" si="1" ref="S18:T20">IF(AND(C18="",F18="",I18="",L18=""),"",N(C18)+N(F18)+N(I18)+N(L18))</f>
        <v>5</v>
      </c>
      <c r="T18" s="82">
        <f t="shared" si="1"/>
        <v>20</v>
      </c>
      <c r="U18" s="223">
        <f>O18</f>
        <v>0</v>
      </c>
      <c r="V18" s="223"/>
      <c r="W18" s="223">
        <f>IF(Q18="","",(S18-T18))</f>
        <v>-15</v>
      </c>
      <c r="X18" s="223"/>
      <c r="Y18" s="223">
        <f>IF(Q18="","",S18)</f>
        <v>5</v>
      </c>
      <c r="Z18" s="223"/>
      <c r="AA18" s="54">
        <f>IF(SUM(C18:N18)=0,0,U18*1000000+W18*1000+Y18)</f>
        <v>-14995</v>
      </c>
      <c r="AB18" s="211">
        <f>IF(AA18=0,"",IF(LARGE($AA$18:$AA$20,1)=AA18,1,IF(LARGE($AA$18:$AA$20,2)=AA18,2,IF(LARGE($AA$18:$AA$20,3)=AA18,3,IF(LARGE($AA$18:$AA$20,4)=AA18,4,-1)))))</f>
        <v>3</v>
      </c>
      <c r="AC18" s="211"/>
      <c r="AD18"/>
      <c r="AE18"/>
    </row>
    <row r="19" spans="1:31" ht="30" customHeight="1">
      <c r="A19" s="57" t="str">
        <f>VLOOKUP("B2",'zoznam hracov_list of players'!$A$17:$K$22,2,0)</f>
        <v>P303</v>
      </c>
      <c r="B19" s="65" t="str">
        <f>VLOOKUP("B2",'zoznam hracov_list of players'!A$17:K$22,11,0)</f>
        <v>Peška, Čermáková, CZE/1 (PČ)</v>
      </c>
      <c r="C19" s="81">
        <f>IF(G18="","",G18)</f>
        <v>14</v>
      </c>
      <c r="D19" s="81">
        <f>IF(F18="","",F18)</f>
        <v>0</v>
      </c>
      <c r="E19" s="81"/>
      <c r="F19" s="78"/>
      <c r="G19" s="78"/>
      <c r="H19" s="78"/>
      <c r="I19" s="79">
        <v>5</v>
      </c>
      <c r="J19" s="79">
        <v>2</v>
      </c>
      <c r="K19" s="79"/>
      <c r="L19" s="79"/>
      <c r="M19" s="79"/>
      <c r="N19" s="80"/>
      <c r="O19" s="221">
        <f>IF(SUM(C19:N19)=0,"",IF($C19&gt;$D19,1,0)+IF($F19&gt;$G19,1,0)+IF($I19&gt;$J19,1,0)+IF($L19&gt;$M19,1,0)+$E19+$H19+$K19+$N19)</f>
        <v>2</v>
      </c>
      <c r="P19" s="221"/>
      <c r="Q19" s="222">
        <f>IF(SUM(C19:N19)=0,"",IF(C19="",0,1)+IF(F19="",0,1)+IF(I19="",0,1)+IF(L19="",0,1))</f>
        <v>2</v>
      </c>
      <c r="R19" s="222"/>
      <c r="S19" s="82">
        <f t="shared" si="1"/>
        <v>19</v>
      </c>
      <c r="T19" s="82">
        <f t="shared" si="1"/>
        <v>2</v>
      </c>
      <c r="U19" s="223">
        <f>O19</f>
        <v>2</v>
      </c>
      <c r="V19" s="223"/>
      <c r="W19" s="223">
        <f>IF(Q19="","",(S19-T19))</f>
        <v>17</v>
      </c>
      <c r="X19" s="223"/>
      <c r="Y19" s="223">
        <f>IF(Q19="","",S19)</f>
        <v>19</v>
      </c>
      <c r="Z19" s="223"/>
      <c r="AA19" s="54">
        <f>IF(SUM(C19:N19)=0,0,U19*1000000+W19*1000+Y19)</f>
        <v>2017019</v>
      </c>
      <c r="AB19" s="337">
        <f>IF(AA19=0,"",IF(LARGE($AA$18:$AA$20,1)=AA19,1,IF(LARGE($AA$18:$AA$20,2)=AA19,2,IF(LARGE($AA$18:$AA$20,3)=AA19,3,IF(LARGE($AA$18:$AA$20,4)=AA19,4,-1)))))</f>
        <v>1</v>
      </c>
      <c r="AC19" s="337"/>
      <c r="AD19"/>
      <c r="AE19"/>
    </row>
    <row r="20" spans="1:31" ht="30" customHeight="1">
      <c r="A20" s="57" t="str">
        <f>VLOOKUP("B3",'zoznam hracov_list of players'!$A$17:$K$22,2,0)</f>
        <v>P305</v>
      </c>
      <c r="B20" s="65" t="str">
        <f>VLOOKUP("B3",'zoznam hracov_list of players'!A$17:K$22,11,0)</f>
        <v>Parrish, Bednarek, WAL/POL (PB)</v>
      </c>
      <c r="C20" s="81">
        <f>IF(J18="","",J18)</f>
        <v>6</v>
      </c>
      <c r="D20" s="81">
        <f>IF(I18="","",I18)</f>
        <v>5</v>
      </c>
      <c r="E20" s="81"/>
      <c r="F20" s="81">
        <f>IF(J19="","",J19)</f>
        <v>2</v>
      </c>
      <c r="G20" s="81">
        <f>IF(I19="","",I19)</f>
        <v>5</v>
      </c>
      <c r="H20" s="81"/>
      <c r="I20" s="78"/>
      <c r="J20" s="78"/>
      <c r="K20" s="78"/>
      <c r="L20" s="79"/>
      <c r="M20" s="79"/>
      <c r="N20" s="80"/>
      <c r="O20" s="221">
        <f>IF(SUM(C20:N20)=0,"",IF($C20&gt;$D20,1,0)+IF($F20&gt;$G20,1,0)+IF($I20&gt;$J20,1,0)+IF($L20&gt;$M20,1,0)+$E20+$H20+$K20+$N20)</f>
        <v>1</v>
      </c>
      <c r="P20" s="221"/>
      <c r="Q20" s="222">
        <f>IF(SUM(C20:N20)=0,"",IF(C20="",0,1)+IF(F20="",0,1)+IF(I20="",0,1)+IF(L20="",0,1))</f>
        <v>2</v>
      </c>
      <c r="R20" s="222"/>
      <c r="S20" s="82">
        <f t="shared" si="1"/>
        <v>8</v>
      </c>
      <c r="T20" s="82">
        <f t="shared" si="1"/>
        <v>10</v>
      </c>
      <c r="U20" s="223">
        <f>O20</f>
        <v>1</v>
      </c>
      <c r="V20" s="223"/>
      <c r="W20" s="223">
        <f>IF(Q20="","",(S20-T20))</f>
        <v>-2</v>
      </c>
      <c r="X20" s="223"/>
      <c r="Y20" s="223">
        <f>IF(Q20="","",S20)</f>
        <v>8</v>
      </c>
      <c r="Z20" s="223"/>
      <c r="AA20" s="54">
        <f>IF(SUM(C20:N20)=0,0,U20*1000000+W20*1000+Y20)</f>
        <v>998008</v>
      </c>
      <c r="AB20" s="337">
        <f>IF(AA20=0,"",IF(LARGE($AA$18:$AA$20,1)=AA20,1,IF(LARGE($AA$18:$AA$20,2)=AA20,2,IF(LARGE($AA$18:$AA$20,3)=AA20,3,IF(LARGE($AA$18:$AA$20,4)=AA20,4,-1)))))</f>
        <v>2</v>
      </c>
      <c r="AC20" s="337"/>
      <c r="AD20"/>
      <c r="AE20"/>
    </row>
    <row r="21" spans="1:32" ht="15.75" customHeight="1" hidden="1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49"/>
      <c r="AE21" s="49"/>
      <c r="AF21" s="49"/>
    </row>
    <row r="22" spans="1:31" ht="15" customHeight="1" hidden="1">
      <c r="A22" s="208" t="s">
        <v>54</v>
      </c>
      <c r="B22" s="208"/>
      <c r="C22" s="209" t="e">
        <f>A24</f>
        <v>#N/A</v>
      </c>
      <c r="D22" s="209"/>
      <c r="E22" s="58"/>
      <c r="F22" s="209" t="e">
        <f>A25</f>
        <v>#N/A</v>
      </c>
      <c r="G22" s="209"/>
      <c r="H22" s="58"/>
      <c r="I22" s="209" t="e">
        <f>A26</f>
        <v>#N/A</v>
      </c>
      <c r="J22" s="209"/>
      <c r="K22" s="58"/>
      <c r="L22" s="224"/>
      <c r="M22" s="224"/>
      <c r="N22" s="59"/>
      <c r="O22" s="202" t="s">
        <v>26</v>
      </c>
      <c r="P22" s="202"/>
      <c r="Q22" s="202" t="s">
        <v>27</v>
      </c>
      <c r="R22" s="202"/>
      <c r="S22" s="202" t="s">
        <v>28</v>
      </c>
      <c r="T22" s="202"/>
      <c r="U22" s="202" t="s">
        <v>57</v>
      </c>
      <c r="V22" s="202"/>
      <c r="W22" s="202" t="s">
        <v>58</v>
      </c>
      <c r="X22" s="202"/>
      <c r="Y22" s="202" t="s">
        <v>59</v>
      </c>
      <c r="Z22" s="202"/>
      <c r="AA22" s="60"/>
      <c r="AB22" s="210" t="s">
        <v>29</v>
      </c>
      <c r="AC22" s="210"/>
      <c r="AD22"/>
      <c r="AE22"/>
    </row>
    <row r="23" spans="1:29" s="1" customFormat="1" ht="57.75" customHeight="1" hidden="1">
      <c r="A23" s="208"/>
      <c r="B23" s="208"/>
      <c r="C23" s="209" t="e">
        <f>B24</f>
        <v>#N/A</v>
      </c>
      <c r="D23" s="209"/>
      <c r="E23" s="58" t="s">
        <v>2</v>
      </c>
      <c r="F23" s="209" t="e">
        <f>B25</f>
        <v>#N/A</v>
      </c>
      <c r="G23" s="209"/>
      <c r="H23" s="58" t="s">
        <v>2</v>
      </c>
      <c r="I23" s="209" t="e">
        <f>B26</f>
        <v>#N/A</v>
      </c>
      <c r="J23" s="209"/>
      <c r="K23" s="58" t="s">
        <v>2</v>
      </c>
      <c r="L23" s="224"/>
      <c r="M23" s="224"/>
      <c r="N23" s="61" t="s">
        <v>2</v>
      </c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60"/>
      <c r="AB23" s="210"/>
      <c r="AC23" s="210"/>
    </row>
    <row r="24" spans="1:31" ht="30" customHeight="1" hidden="1">
      <c r="A24" s="57" t="e">
        <f>VLOOKUP("C1",'zoznam hracov_list of players'!A$9:E$16,2,0)</f>
        <v>#N/A</v>
      </c>
      <c r="B24" s="65" t="e">
        <f>VLOOKUP("C1",'zoznam hracov_list of players'!A$9:K$17,6,0)</f>
        <v>#N/A</v>
      </c>
      <c r="C24" s="4"/>
      <c r="D24" s="4"/>
      <c r="E24" s="4"/>
      <c r="F24" s="52"/>
      <c r="G24" s="5"/>
      <c r="H24" s="5"/>
      <c r="I24" s="5"/>
      <c r="J24" s="5"/>
      <c r="K24" s="5"/>
      <c r="L24" s="5"/>
      <c r="M24" s="5"/>
      <c r="N24" s="62"/>
      <c r="O24" s="212">
        <f>IF(SUM(C24:N24)=0,"",IF($C24&gt;$D24,1,0)+IF($F24&gt;$G24,1,0)+IF($I24&gt;$J24,1,0)+IF($L24&gt;$M24,1,0)+$E24+$H24+$K24+$N24)</f>
      </c>
      <c r="P24" s="212"/>
      <c r="Q24" s="213">
        <f>IF(SUM(C24:N24)=0,"",IF(C24="",0,1)+IF(F24="",0,1)+IF(I24="",0,1)+IF(L24="",0,1))</f>
      </c>
      <c r="R24" s="213"/>
      <c r="S24" s="63">
        <f aca="true" t="shared" si="2" ref="S24:T26">IF(AND(C24="",F24="",I24="",L24=""),"",N(C24)+N(F24)+N(I24)+N(L24))</f>
      </c>
      <c r="T24" s="63">
        <f t="shared" si="2"/>
      </c>
      <c r="U24" s="214">
        <f>O24</f>
      </c>
      <c r="V24" s="214"/>
      <c r="W24" s="214">
        <f>IF(Q24="","",(S24-T24))</f>
      </c>
      <c r="X24" s="214"/>
      <c r="Y24" s="214">
        <f>IF(Q24="","",S24)</f>
      </c>
      <c r="Z24" s="214"/>
      <c r="AA24" s="54">
        <f>IF(SUM(C24:N24)=0,0,U24*1000000+W24*1000+Y24)</f>
        <v>0</v>
      </c>
      <c r="AB24" s="211">
        <f>IF(AA24=0,"",IF(LARGE($AA$24:$AA$26,1)=AA24,1,IF(LARGE($AA$24:$AA$26,2)=AA24,2,IF(LARGE($AA$24:$AA$26,3)=AA24,3,IF(LARGE($AA$24:$AA$26,4)=AA24,4,-1)))))</f>
      </c>
      <c r="AC24" s="211"/>
      <c r="AD24"/>
      <c r="AE24"/>
    </row>
    <row r="25" spans="1:31" ht="30" customHeight="1" hidden="1">
      <c r="A25" s="57" t="e">
        <f>VLOOKUP("C2",'zoznam hracov_list of players'!A$9:E$16,2,0)</f>
        <v>#N/A</v>
      </c>
      <c r="B25" s="65" t="e">
        <f>VLOOKUP("C2",'zoznam hracov_list of players'!A$9:K$17,6,0)</f>
        <v>#N/A</v>
      </c>
      <c r="C25" s="3">
        <f>IF(G24="","",G24)</f>
      </c>
      <c r="D25" s="64">
        <f>IF(F24="","",F24)</f>
      </c>
      <c r="E25" s="3"/>
      <c r="F25" s="4"/>
      <c r="G25" s="4"/>
      <c r="H25" s="4"/>
      <c r="I25" s="5"/>
      <c r="J25" s="5"/>
      <c r="K25" s="5"/>
      <c r="L25" s="5"/>
      <c r="M25" s="5"/>
      <c r="N25" s="62"/>
      <c r="O25" s="212">
        <f>IF(SUM(C25:N25)=0,"",IF($C25&gt;$D25,1,0)+IF($F25&gt;$G25,1,0)+IF($I25&gt;$J25,1,0)+IF($L25&gt;$M25,1,0)+$E25+$H25+$K25+$N25)</f>
      </c>
      <c r="P25" s="212"/>
      <c r="Q25" s="213">
        <f>IF(SUM(C25:N25)=0,"",IF(C25="",0,1)+IF(F25="",0,1)+IF(I25="",0,1)+IF(L25="",0,1))</f>
      </c>
      <c r="R25" s="213"/>
      <c r="S25" s="63">
        <f t="shared" si="2"/>
      </c>
      <c r="T25" s="63">
        <f t="shared" si="2"/>
      </c>
      <c r="U25" s="214">
        <f>O25</f>
      </c>
      <c r="V25" s="214"/>
      <c r="W25" s="215">
        <f>IF(Q25="","",(S25-T25))</f>
      </c>
      <c r="X25" s="215"/>
      <c r="Y25" s="214">
        <f>IF(Q25="","",S25)</f>
      </c>
      <c r="Z25" s="214"/>
      <c r="AA25" s="54">
        <f>IF(SUM(C25:N25)=0,0,U25*1000000+W25*1000+Y25)</f>
        <v>0</v>
      </c>
      <c r="AB25" s="211">
        <f>IF(AA25=0,"",IF(LARGE($AA$24:$AA$26,1)=AA25,1,IF(LARGE($AA$24:$AA$26,2)=AA25,2,IF(LARGE($AA$24:$AA$26,3)=AA25,3,IF(LARGE($AA$24:$AA$26,4)=AA25,4,-1)))))</f>
      </c>
      <c r="AC25" s="211"/>
      <c r="AD25"/>
      <c r="AE25"/>
    </row>
    <row r="26" spans="1:31" ht="30" customHeight="1" hidden="1">
      <c r="A26" s="57" t="e">
        <f>VLOOKUP("C3",'zoznam hracov_list of players'!A$9:E$16,2,0)</f>
        <v>#N/A</v>
      </c>
      <c r="B26" s="65" t="e">
        <f>VLOOKUP("C3",'zoznam hracov_list of players'!A$9:K$17,6,0)</f>
        <v>#N/A</v>
      </c>
      <c r="C26" s="3">
        <f>IF(J24="","",J24)</f>
      </c>
      <c r="D26" s="3">
        <f>IF(I24="","",I24)</f>
      </c>
      <c r="E26" s="3"/>
      <c r="F26" s="3">
        <f>IF(J25="","",J25)</f>
      </c>
      <c r="G26" s="3">
        <f>IF(I25="","",I25)</f>
      </c>
      <c r="H26" s="3"/>
      <c r="I26" s="4"/>
      <c r="J26" s="4"/>
      <c r="K26" s="4"/>
      <c r="L26" s="5"/>
      <c r="M26" s="5"/>
      <c r="N26" s="62"/>
      <c r="O26" s="212">
        <f>IF(SUM(C26:N26)=0,"",IF($C26&gt;$D26,1,0)+IF($F26&gt;$G26,1,0)+IF($I26&gt;$J26,1,0)+IF($L26&gt;$M26,1,0)+$E26+$H26+$K26+$N26)</f>
      </c>
      <c r="P26" s="212"/>
      <c r="Q26" s="213">
        <f>IF(SUM(C26:N26)=0,"",IF(C26="",0,1)+IF(F26="",0,1)+IF(I26="",0,1)+IF(L26="",0,1))</f>
      </c>
      <c r="R26" s="213"/>
      <c r="S26" s="63">
        <f t="shared" si="2"/>
      </c>
      <c r="T26" s="63">
        <f t="shared" si="2"/>
      </c>
      <c r="U26" s="214">
        <f>O26</f>
      </c>
      <c r="V26" s="214"/>
      <c r="W26" s="214">
        <f>IF(Q26="","",(S26-T26))</f>
      </c>
      <c r="X26" s="214"/>
      <c r="Y26" s="214">
        <f>IF(Q26="","",S26)</f>
      </c>
      <c r="Z26" s="214"/>
      <c r="AA26" s="54">
        <f>IF(SUM(C26:N26)=0,0,U26*1000000+W26*1000+Y26)</f>
        <v>0</v>
      </c>
      <c r="AB26" s="211">
        <f>IF(AA26=0,"",IF(LARGE($AA$24:$AA$26,1)=AA26,1,IF(LARGE($AA$24:$AA$26,2)=AA26,2,IF(LARGE($AA$24:$AA$26,3)=AA26,3,IF(LARGE($AA$24:$AA$26,4)=AA26,4,-1)))))</f>
      </c>
      <c r="AC26" s="211"/>
      <c r="AD26"/>
      <c r="AE26"/>
    </row>
    <row r="27" spans="1:32" ht="20.25" customHeight="1">
      <c r="A27" s="225" t="s">
        <v>60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49"/>
      <c r="AE27" s="49"/>
      <c r="AF27" s="49"/>
    </row>
  </sheetData>
  <sheetProtection/>
  <mergeCells count="115">
    <mergeCell ref="A27:AC27"/>
    <mergeCell ref="O26:P26"/>
    <mergeCell ref="Q26:R26"/>
    <mergeCell ref="U26:V26"/>
    <mergeCell ref="W26:X26"/>
    <mergeCell ref="Y26:Z26"/>
    <mergeCell ref="AB26:AC26"/>
    <mergeCell ref="O25:P25"/>
    <mergeCell ref="Q25:R25"/>
    <mergeCell ref="U25:V25"/>
    <mergeCell ref="W25:X25"/>
    <mergeCell ref="Y25:Z25"/>
    <mergeCell ref="AB25:AC25"/>
    <mergeCell ref="O24:P24"/>
    <mergeCell ref="Q24:R24"/>
    <mergeCell ref="U24:V24"/>
    <mergeCell ref="W24:X24"/>
    <mergeCell ref="Y24:Z24"/>
    <mergeCell ref="AB24:AC24"/>
    <mergeCell ref="W22:X23"/>
    <mergeCell ref="Y22:Z23"/>
    <mergeCell ref="AB22:AC23"/>
    <mergeCell ref="C23:D23"/>
    <mergeCell ref="F23:G23"/>
    <mergeCell ref="I23:J23"/>
    <mergeCell ref="A21:AC21"/>
    <mergeCell ref="A22:B23"/>
    <mergeCell ref="C22:D22"/>
    <mergeCell ref="F22:G22"/>
    <mergeCell ref="I22:J22"/>
    <mergeCell ref="L22:M23"/>
    <mergeCell ref="O22:P23"/>
    <mergeCell ref="Q22:R23"/>
    <mergeCell ref="S22:T23"/>
    <mergeCell ref="U22:V23"/>
    <mergeCell ref="O20:P20"/>
    <mergeCell ref="Q20:R20"/>
    <mergeCell ref="U20:V20"/>
    <mergeCell ref="W20:X20"/>
    <mergeCell ref="Y20:Z20"/>
    <mergeCell ref="AB20:AC20"/>
    <mergeCell ref="O19:P19"/>
    <mergeCell ref="Q19:R19"/>
    <mergeCell ref="U19:V19"/>
    <mergeCell ref="W19:X19"/>
    <mergeCell ref="Y19:Z19"/>
    <mergeCell ref="AB19:AC19"/>
    <mergeCell ref="O18:P18"/>
    <mergeCell ref="Q18:R18"/>
    <mergeCell ref="U18:V18"/>
    <mergeCell ref="W18:X18"/>
    <mergeCell ref="Y18:Z18"/>
    <mergeCell ref="AB18:AC18"/>
    <mergeCell ref="Q16:R17"/>
    <mergeCell ref="S16:T17"/>
    <mergeCell ref="U16:V17"/>
    <mergeCell ref="W16:X17"/>
    <mergeCell ref="Y16:Z17"/>
    <mergeCell ref="AB16:AC17"/>
    <mergeCell ref="A16:B17"/>
    <mergeCell ref="C16:D16"/>
    <mergeCell ref="F16:G16"/>
    <mergeCell ref="I16:J16"/>
    <mergeCell ref="L16:M17"/>
    <mergeCell ref="O16:P17"/>
    <mergeCell ref="C17:D17"/>
    <mergeCell ref="F17:G17"/>
    <mergeCell ref="I17:J17"/>
    <mergeCell ref="O14:P14"/>
    <mergeCell ref="Q14:R14"/>
    <mergeCell ref="U14:V14"/>
    <mergeCell ref="W14:X14"/>
    <mergeCell ref="Y14:Z14"/>
    <mergeCell ref="AB14:AC14"/>
    <mergeCell ref="O13:P13"/>
    <mergeCell ref="Q13:R13"/>
    <mergeCell ref="U13:V13"/>
    <mergeCell ref="W13:X13"/>
    <mergeCell ref="Y13:Z13"/>
    <mergeCell ref="AB13:AC13"/>
    <mergeCell ref="O12:P12"/>
    <mergeCell ref="Q12:R12"/>
    <mergeCell ref="U12:V12"/>
    <mergeCell ref="W12:X12"/>
    <mergeCell ref="Y12:Z12"/>
    <mergeCell ref="AB12:AC12"/>
    <mergeCell ref="U10:V11"/>
    <mergeCell ref="W10:X11"/>
    <mergeCell ref="Y10:Z11"/>
    <mergeCell ref="AB10:AC11"/>
    <mergeCell ref="C11:D11"/>
    <mergeCell ref="F11:G11"/>
    <mergeCell ref="I11:J11"/>
    <mergeCell ref="A7:E7"/>
    <mergeCell ref="F7:AC7"/>
    <mergeCell ref="A10:B11"/>
    <mergeCell ref="C10:D10"/>
    <mergeCell ref="F10:G10"/>
    <mergeCell ref="I10:J10"/>
    <mergeCell ref="L10:M11"/>
    <mergeCell ref="O10:P11"/>
    <mergeCell ref="Q10:R11"/>
    <mergeCell ref="S10:T11"/>
    <mergeCell ref="A4:E4"/>
    <mergeCell ref="F4:AC4"/>
    <mergeCell ref="A5:E5"/>
    <mergeCell ref="F5:AC5"/>
    <mergeCell ref="A6:E6"/>
    <mergeCell ref="F6:AC6"/>
    <mergeCell ref="A1:E1"/>
    <mergeCell ref="F1:AC1"/>
    <mergeCell ref="A2:E2"/>
    <mergeCell ref="F2:AC2"/>
    <mergeCell ref="A3:E3"/>
    <mergeCell ref="F3:AC3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88"/>
  <sheetViews>
    <sheetView zoomScalePageLayoutView="0" workbookViewId="0" topLeftCell="A33">
      <selection activeCell="BX26" sqref="BX26"/>
    </sheetView>
  </sheetViews>
  <sheetFormatPr defaultColWidth="9.140625" defaultRowHeight="3.75" customHeight="1"/>
  <cols>
    <col min="1" max="1" width="1.7109375" style="94" customWidth="1"/>
    <col min="2" max="13" width="1.7109375" style="11" customWidth="1"/>
    <col min="14" max="14" width="2.57421875" style="11" customWidth="1"/>
    <col min="15" max="20" width="1.7109375" style="11" customWidth="1"/>
    <col min="21" max="21" width="2.7109375" style="94" customWidth="1"/>
    <col min="22" max="24" width="1.7109375" style="11" customWidth="1"/>
    <col min="25" max="25" width="8.7109375" style="11" customWidth="1"/>
    <col min="26" max="34" width="1.7109375" style="11" customWidth="1"/>
    <col min="35" max="35" width="6.00390625" style="11" customWidth="1"/>
    <col min="36" max="38" width="1.7109375" style="11" customWidth="1"/>
    <col min="39" max="39" width="1.7109375" style="94" customWidth="1"/>
    <col min="40" max="40" width="9.7109375" style="11" customWidth="1"/>
    <col min="41" max="48" width="1.7109375" style="11" customWidth="1"/>
    <col min="49" max="49" width="3.7109375" style="11" customWidth="1"/>
    <col min="50" max="64" width="1.7109375" style="11" customWidth="1"/>
    <col min="65" max="65" width="2.57421875" style="11" customWidth="1"/>
    <col min="66" max="159" width="1.7109375" style="11" customWidth="1"/>
    <col min="160" max="16384" width="9.140625" style="11" customWidth="1"/>
  </cols>
  <sheetData>
    <row r="1" spans="8:86" ht="3.75" customHeight="1"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98"/>
      <c r="V1" s="40"/>
      <c r="W1" s="40"/>
      <c r="X1" s="40"/>
      <c r="Y1" s="40"/>
      <c r="Z1" s="40"/>
      <c r="AA1" s="40"/>
      <c r="AB1" s="40"/>
      <c r="AC1" s="40"/>
      <c r="AD1" s="44"/>
      <c r="AE1" s="40"/>
      <c r="AF1" s="40"/>
      <c r="AG1" s="40"/>
      <c r="AH1" s="40"/>
      <c r="AI1" s="40"/>
      <c r="AJ1" s="40"/>
      <c r="AK1" s="40"/>
      <c r="AL1" s="40"/>
      <c r="AM1" s="98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</row>
    <row r="2" spans="8:86" ht="3.75" customHeight="1"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98"/>
      <c r="V2" s="40"/>
      <c r="W2" s="40"/>
      <c r="X2" s="40"/>
      <c r="Y2" s="40"/>
      <c r="Z2" s="40"/>
      <c r="AA2" s="40"/>
      <c r="AB2" s="40"/>
      <c r="AC2" s="40"/>
      <c r="AD2" s="44"/>
      <c r="AE2" s="40"/>
      <c r="AF2" s="40"/>
      <c r="AG2" s="40"/>
      <c r="AH2" s="40"/>
      <c r="AI2" s="40"/>
      <c r="AJ2" s="40"/>
      <c r="AK2" s="40"/>
      <c r="AL2" s="40"/>
      <c r="AM2" s="98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</row>
    <row r="3" spans="2:86" ht="3.75" customHeight="1">
      <c r="B3" s="226" t="s">
        <v>25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7" t="s">
        <v>270</v>
      </c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8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</row>
    <row r="4" spans="2:86" ht="3.75" customHeight="1"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3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</row>
    <row r="5" spans="2:86" ht="3.75" customHeight="1"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3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</row>
    <row r="6" spans="2:86" ht="3.75" customHeight="1"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2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</row>
    <row r="7" spans="8:86" ht="3.75" customHeight="1">
      <c r="H7" s="40"/>
      <c r="I7" s="40"/>
      <c r="J7" s="40"/>
      <c r="K7" s="40"/>
      <c r="L7" s="40"/>
      <c r="M7" s="40"/>
      <c r="N7" s="40"/>
      <c r="O7" s="40"/>
      <c r="P7" s="40"/>
      <c r="Q7" s="19"/>
      <c r="R7" s="19"/>
      <c r="S7" s="19"/>
      <c r="T7" s="19"/>
      <c r="U7" s="99"/>
      <c r="V7" s="19"/>
      <c r="W7" s="19"/>
      <c r="X7" s="19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100"/>
      <c r="AN7" s="43"/>
      <c r="AO7" s="43"/>
      <c r="AP7" s="43"/>
      <c r="AQ7" s="43"/>
      <c r="AR7" s="43"/>
      <c r="AS7" s="43"/>
      <c r="AT7" s="43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</row>
    <row r="8" spans="26:101" ht="3.75" customHeight="1"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BM8" s="40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19"/>
      <c r="CH8" s="19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12"/>
      <c r="CT8" s="12"/>
      <c r="CU8" s="12"/>
      <c r="CV8" s="12"/>
      <c r="CW8" s="12"/>
    </row>
    <row r="9" spans="7:101" ht="3.75" customHeight="1"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N9" s="233" t="s">
        <v>271</v>
      </c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14"/>
      <c r="BA9" s="14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19"/>
      <c r="CH9" s="19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12"/>
      <c r="CT9" s="12"/>
      <c r="CU9" s="12"/>
      <c r="CV9" s="12"/>
      <c r="CW9" s="12"/>
    </row>
    <row r="10" spans="7:101" ht="3.75" customHeight="1"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14"/>
      <c r="BA10" s="14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19"/>
      <c r="CH10" s="19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12"/>
      <c r="CT10" s="12"/>
      <c r="CU10" s="12"/>
      <c r="CV10" s="12"/>
      <c r="CW10" s="12"/>
    </row>
    <row r="11" spans="7:101" ht="3.75" customHeight="1"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14"/>
      <c r="BA11" s="14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19"/>
      <c r="CH11" s="19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12"/>
      <c r="CT11" s="12"/>
      <c r="CU11" s="12"/>
      <c r="CV11" s="12"/>
      <c r="CW11" s="12"/>
    </row>
    <row r="12" spans="7:101" ht="3.75" customHeight="1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14"/>
      <c r="BA12" s="14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12"/>
      <c r="CT12" s="12"/>
      <c r="CU12" s="12"/>
      <c r="CV12" s="12"/>
      <c r="CW12" s="12"/>
    </row>
    <row r="13" spans="7:101" ht="3.75" customHeight="1"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V13" s="14"/>
      <c r="W13" s="14"/>
      <c r="X13" s="14"/>
      <c r="Y13" s="14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14"/>
      <c r="BA13" s="14"/>
      <c r="BB13" s="27"/>
      <c r="BC13" s="26"/>
      <c r="BD13" s="13"/>
      <c r="BE13" s="13"/>
      <c r="BF13" s="13"/>
      <c r="BG13" s="13"/>
      <c r="BH13" s="13"/>
      <c r="BI13" s="13"/>
      <c r="BJ13" s="13"/>
      <c r="BK13" s="13"/>
      <c r="BL13" s="14"/>
      <c r="BM13" s="14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12"/>
      <c r="CT13" s="12"/>
      <c r="CU13" s="12"/>
      <c r="CV13" s="12"/>
      <c r="CW13" s="12"/>
    </row>
    <row r="14" spans="7:101" ht="15" customHeight="1"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V14" s="14"/>
      <c r="W14" s="14"/>
      <c r="X14" s="14"/>
      <c r="Y14" s="14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14"/>
      <c r="BA14" s="14"/>
      <c r="BB14" s="234" t="s">
        <v>7</v>
      </c>
      <c r="BC14" s="234"/>
      <c r="BD14" s="235" t="str">
        <f>IF(ISNUMBER(AX27),IF(AX27+AZ29&gt;AX51+AZ50,AO27,AO51),"")</f>
        <v>Peška, Čermáková, CZE/1 (PČ)</v>
      </c>
      <c r="BE14" s="235"/>
      <c r="BF14" s="235"/>
      <c r="BG14" s="235"/>
      <c r="BH14" s="235"/>
      <c r="BI14" s="235"/>
      <c r="BJ14" s="235"/>
      <c r="BK14" s="235"/>
      <c r="BL14" s="235"/>
      <c r="BM14" s="235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12"/>
      <c r="CT14" s="12"/>
      <c r="CU14" s="12"/>
      <c r="CV14" s="12"/>
      <c r="CW14" s="12"/>
    </row>
    <row r="15" spans="7:101" ht="3.75" customHeight="1"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V15" s="14"/>
      <c r="W15" s="14"/>
      <c r="X15" s="14"/>
      <c r="Y15" s="14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14"/>
      <c r="BA15" s="14"/>
      <c r="BB15" s="234"/>
      <c r="BC15" s="234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12"/>
      <c r="CT15" s="12"/>
      <c r="CU15" s="12"/>
      <c r="CV15" s="12"/>
      <c r="CW15" s="12"/>
    </row>
    <row r="16" spans="7:101" ht="3.75" customHeight="1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V16" s="14"/>
      <c r="W16" s="14"/>
      <c r="X16" s="14"/>
      <c r="Y16" s="14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14"/>
      <c r="BA16" s="14"/>
      <c r="BB16" s="234"/>
      <c r="BC16" s="234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2"/>
      <c r="CT16" s="12"/>
      <c r="CU16" s="12"/>
      <c r="CV16" s="12"/>
      <c r="CW16" s="12"/>
    </row>
    <row r="17" spans="7:101" ht="3.75" customHeight="1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V17" s="14"/>
      <c r="W17" s="14"/>
      <c r="X17" s="14"/>
      <c r="Y17" s="14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14"/>
      <c r="BA17" s="14"/>
      <c r="BB17" s="234"/>
      <c r="BC17" s="234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12"/>
      <c r="CT17" s="12"/>
      <c r="CU17" s="12"/>
      <c r="CV17" s="12"/>
      <c r="CW17" s="12"/>
    </row>
    <row r="18" spans="1:101" ht="15" customHeight="1">
      <c r="A18" s="95"/>
      <c r="B18" s="24"/>
      <c r="C18" s="24"/>
      <c r="D18" s="32"/>
      <c r="E18" s="32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5"/>
      <c r="V18" s="31"/>
      <c r="W18" s="31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14"/>
      <c r="BA18" s="14"/>
      <c r="BB18" s="15"/>
      <c r="BC18" s="26"/>
      <c r="BD18" s="27"/>
      <c r="BE18" s="27"/>
      <c r="BF18" s="27"/>
      <c r="BG18" s="27"/>
      <c r="BH18" s="27"/>
      <c r="BI18" s="27"/>
      <c r="BJ18" s="27"/>
      <c r="BK18" s="27"/>
      <c r="BL18" s="14"/>
      <c r="BM18" s="14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12"/>
      <c r="CT18" s="12"/>
      <c r="CU18" s="12"/>
      <c r="CV18" s="12"/>
      <c r="CW18" s="12"/>
    </row>
    <row r="19" spans="1:101" ht="15" customHeight="1">
      <c r="A19" s="95"/>
      <c r="B19" s="24"/>
      <c r="C19" s="24"/>
      <c r="D19" s="32"/>
      <c r="E19" s="32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95"/>
      <c r="V19" s="31"/>
      <c r="W19" s="31"/>
      <c r="X19" s="13"/>
      <c r="Y19" s="13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14"/>
      <c r="BA19" s="14"/>
      <c r="BB19" s="234" t="s">
        <v>8</v>
      </c>
      <c r="BC19" s="234"/>
      <c r="BD19" s="284" t="str">
        <f>IF(ISNUMBER(AX27),IF(AX27+AZ29&gt;AX51+AZ50,AO51,AO27),"")</f>
        <v>Burianek, Klohna, SVK/1 (BK)</v>
      </c>
      <c r="BE19" s="285"/>
      <c r="BF19" s="285"/>
      <c r="BG19" s="285"/>
      <c r="BH19" s="285"/>
      <c r="BI19" s="285"/>
      <c r="BJ19" s="285"/>
      <c r="BK19" s="285"/>
      <c r="BL19" s="285"/>
      <c r="BM19" s="286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12"/>
      <c r="CT19" s="12"/>
      <c r="CU19" s="12"/>
      <c r="CV19" s="12"/>
      <c r="CW19" s="12"/>
    </row>
    <row r="20" spans="1:101" ht="3.75" customHeight="1">
      <c r="A20" s="95"/>
      <c r="B20" s="24"/>
      <c r="C20" s="24"/>
      <c r="D20" s="32"/>
      <c r="E20" s="32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95"/>
      <c r="V20" s="31"/>
      <c r="W20" s="31"/>
      <c r="X20" s="15"/>
      <c r="Y20" s="13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8"/>
      <c r="AL20" s="26"/>
      <c r="AM20" s="98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6"/>
      <c r="BA20" s="14"/>
      <c r="BB20" s="234"/>
      <c r="BC20" s="234"/>
      <c r="BD20" s="287"/>
      <c r="BE20" s="288"/>
      <c r="BF20" s="288"/>
      <c r="BG20" s="288"/>
      <c r="BH20" s="288"/>
      <c r="BI20" s="288"/>
      <c r="BJ20" s="288"/>
      <c r="BK20" s="288"/>
      <c r="BL20" s="288"/>
      <c r="BM20" s="28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12"/>
      <c r="CT20" s="12"/>
      <c r="CU20" s="12"/>
      <c r="CV20" s="12"/>
      <c r="CW20" s="12"/>
    </row>
    <row r="21" spans="1:101" ht="3.75" customHeight="1">
      <c r="A21" s="95"/>
      <c r="B21" s="24"/>
      <c r="C21" s="24"/>
      <c r="D21" s="32"/>
      <c r="E21" s="32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95" t="str">
        <f>V21&amp;" "&amp;Z21</f>
        <v>1. A Burianek, Klohna, SVK/1 (BK)</v>
      </c>
      <c r="V21" s="236" t="s">
        <v>12</v>
      </c>
      <c r="W21" s="236"/>
      <c r="X21" s="236"/>
      <c r="Y21" s="236"/>
      <c r="Z21" s="237" t="str">
        <f>'Pairs BC3'!B12</f>
        <v>Burianek, Klohna, SVK/1 (BK)</v>
      </c>
      <c r="AA21" s="235"/>
      <c r="AB21" s="235"/>
      <c r="AC21" s="235"/>
      <c r="AD21" s="235"/>
      <c r="AE21" s="235"/>
      <c r="AF21" s="235"/>
      <c r="AG21" s="235"/>
      <c r="AH21" s="235"/>
      <c r="AI21" s="235"/>
      <c r="AJ21" s="238">
        <v>6</v>
      </c>
      <c r="AK21" s="238"/>
      <c r="AL21" s="26"/>
      <c r="AM21" s="98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6"/>
      <c r="BA21" s="14"/>
      <c r="BB21" s="234"/>
      <c r="BC21" s="234"/>
      <c r="BD21" s="287"/>
      <c r="BE21" s="288"/>
      <c r="BF21" s="288"/>
      <c r="BG21" s="288"/>
      <c r="BH21" s="288"/>
      <c r="BI21" s="288"/>
      <c r="BJ21" s="288"/>
      <c r="BK21" s="288"/>
      <c r="BL21" s="288"/>
      <c r="BM21" s="28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2"/>
      <c r="CT21" s="12"/>
      <c r="CU21" s="12"/>
      <c r="CV21" s="12"/>
      <c r="CW21" s="12"/>
    </row>
    <row r="22" spans="1:101" ht="3.75" customHeight="1">
      <c r="A22" s="96"/>
      <c r="B22" s="12"/>
      <c r="C22" s="12"/>
      <c r="D22" s="12"/>
      <c r="E22" s="12"/>
      <c r="F22" s="12"/>
      <c r="G22" s="13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3"/>
      <c r="S22" s="13"/>
      <c r="T22" s="13"/>
      <c r="U22" s="99"/>
      <c r="V22" s="236"/>
      <c r="W22" s="236"/>
      <c r="X22" s="236"/>
      <c r="Y22" s="236"/>
      <c r="Z22" s="237"/>
      <c r="AA22" s="235"/>
      <c r="AB22" s="235"/>
      <c r="AC22" s="235"/>
      <c r="AD22" s="235"/>
      <c r="AE22" s="235"/>
      <c r="AF22" s="235"/>
      <c r="AG22" s="235"/>
      <c r="AH22" s="235"/>
      <c r="AI22" s="235"/>
      <c r="AJ22" s="238"/>
      <c r="AK22" s="238"/>
      <c r="AL22" s="41"/>
      <c r="AM22" s="98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6"/>
      <c r="BA22" s="14"/>
      <c r="BB22" s="234"/>
      <c r="BC22" s="234"/>
      <c r="BD22" s="290"/>
      <c r="BE22" s="291"/>
      <c r="BF22" s="291"/>
      <c r="BG22" s="291"/>
      <c r="BH22" s="291"/>
      <c r="BI22" s="291"/>
      <c r="BJ22" s="291"/>
      <c r="BK22" s="291"/>
      <c r="BL22" s="291"/>
      <c r="BM22" s="292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12"/>
      <c r="CT22" s="12"/>
      <c r="CU22" s="12"/>
      <c r="CV22" s="12"/>
      <c r="CW22" s="12"/>
    </row>
    <row r="23" spans="1:101" ht="15" customHeight="1">
      <c r="A23" s="96"/>
      <c r="B23" s="12"/>
      <c r="C23" s="12"/>
      <c r="D23" s="12"/>
      <c r="E23" s="12"/>
      <c r="F23" s="12"/>
      <c r="G23" s="13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3"/>
      <c r="S23" s="13"/>
      <c r="T23" s="13"/>
      <c r="U23" s="99"/>
      <c r="V23" s="236"/>
      <c r="W23" s="236"/>
      <c r="X23" s="236"/>
      <c r="Y23" s="236"/>
      <c r="Z23" s="237"/>
      <c r="AA23" s="235"/>
      <c r="AB23" s="235"/>
      <c r="AC23" s="235"/>
      <c r="AD23" s="235"/>
      <c r="AE23" s="235"/>
      <c r="AF23" s="235"/>
      <c r="AG23" s="235"/>
      <c r="AH23" s="235"/>
      <c r="AI23" s="235"/>
      <c r="AJ23" s="238"/>
      <c r="AK23" s="238"/>
      <c r="AL23" s="239"/>
      <c r="AM23" s="98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6"/>
      <c r="BA23" s="14"/>
      <c r="BB23" s="14"/>
      <c r="BC23" s="26"/>
      <c r="BD23" s="27"/>
      <c r="BE23" s="27"/>
      <c r="BF23" s="27"/>
      <c r="BG23" s="27"/>
      <c r="BH23" s="27"/>
      <c r="BI23" s="27"/>
      <c r="BJ23" s="27"/>
      <c r="BK23" s="27"/>
      <c r="BL23" s="14"/>
      <c r="BM23" s="14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12"/>
      <c r="CT23" s="12"/>
      <c r="CU23" s="12"/>
      <c r="CV23" s="12"/>
      <c r="CW23" s="12"/>
    </row>
    <row r="24" spans="1:101" ht="3.75" customHeight="1">
      <c r="A24" s="95"/>
      <c r="B24" s="24"/>
      <c r="C24" s="24"/>
      <c r="D24" s="32"/>
      <c r="E24" s="32"/>
      <c r="F24" s="3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95"/>
      <c r="V24" s="236"/>
      <c r="W24" s="236"/>
      <c r="X24" s="236"/>
      <c r="Y24" s="236"/>
      <c r="Z24" s="237"/>
      <c r="AA24" s="235"/>
      <c r="AB24" s="235"/>
      <c r="AC24" s="235"/>
      <c r="AD24" s="235"/>
      <c r="AE24" s="235"/>
      <c r="AF24" s="235"/>
      <c r="AG24" s="235"/>
      <c r="AH24" s="235"/>
      <c r="AI24" s="235"/>
      <c r="AJ24" s="238"/>
      <c r="AK24" s="238"/>
      <c r="AL24" s="239"/>
      <c r="AM24" s="98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6"/>
      <c r="BA24" s="14"/>
      <c r="BB24" s="234" t="s">
        <v>9</v>
      </c>
      <c r="BC24" s="234"/>
      <c r="BD24" s="251" t="str">
        <f>Z79</f>
        <v>Parrish, Bednarek, WAL/POL (PB)</v>
      </c>
      <c r="BE24" s="252"/>
      <c r="BF24" s="252"/>
      <c r="BG24" s="252"/>
      <c r="BH24" s="252"/>
      <c r="BI24" s="252"/>
      <c r="BJ24" s="252"/>
      <c r="BK24" s="252"/>
      <c r="BL24" s="252"/>
      <c r="BM24" s="253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12"/>
      <c r="CT24" s="12"/>
      <c r="CU24" s="12"/>
      <c r="CV24" s="12"/>
      <c r="CW24" s="12"/>
    </row>
    <row r="25" spans="1:101" ht="3.75" customHeight="1">
      <c r="A25" s="95"/>
      <c r="B25" s="24"/>
      <c r="C25" s="24"/>
      <c r="D25" s="32"/>
      <c r="E25" s="32"/>
      <c r="F25" s="3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95"/>
      <c r="V25" s="31"/>
      <c r="W25" s="31"/>
      <c r="X25" s="15"/>
      <c r="Y25" s="13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29"/>
      <c r="AK25" s="28"/>
      <c r="AL25" s="239"/>
      <c r="AM25" s="98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26"/>
      <c r="BA25" s="14"/>
      <c r="BB25" s="234"/>
      <c r="BC25" s="234"/>
      <c r="BD25" s="254"/>
      <c r="BE25" s="244"/>
      <c r="BF25" s="244"/>
      <c r="BG25" s="244"/>
      <c r="BH25" s="244"/>
      <c r="BI25" s="244"/>
      <c r="BJ25" s="244"/>
      <c r="BK25" s="244"/>
      <c r="BL25" s="244"/>
      <c r="BM25" s="245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12"/>
      <c r="CT25" s="12"/>
      <c r="CU25" s="12"/>
      <c r="CV25" s="12"/>
      <c r="CW25" s="12"/>
    </row>
    <row r="26" spans="1:101" ht="15" customHeight="1">
      <c r="A26" s="95"/>
      <c r="B26" s="24"/>
      <c r="C26" s="24"/>
      <c r="D26" s="32"/>
      <c r="E26" s="32"/>
      <c r="F26" s="32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95"/>
      <c r="V26" s="31"/>
      <c r="W26" s="31"/>
      <c r="X26" s="13"/>
      <c r="Y26" s="13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29"/>
      <c r="AK26" s="28"/>
      <c r="AL26" s="112"/>
      <c r="AM26" s="98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26"/>
      <c r="BA26" s="14"/>
      <c r="BB26" s="234"/>
      <c r="BC26" s="234"/>
      <c r="BD26" s="254"/>
      <c r="BE26" s="244"/>
      <c r="BF26" s="244"/>
      <c r="BG26" s="244"/>
      <c r="BH26" s="244"/>
      <c r="BI26" s="244"/>
      <c r="BJ26" s="244"/>
      <c r="BK26" s="244"/>
      <c r="BL26" s="244"/>
      <c r="BM26" s="245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2"/>
      <c r="CT26" s="12"/>
      <c r="CU26" s="12"/>
      <c r="CV26" s="12"/>
      <c r="CW26" s="12"/>
    </row>
    <row r="27" spans="1:101" ht="3.75" customHeight="1">
      <c r="A27" s="95"/>
      <c r="B27" s="24"/>
      <c r="C27" s="24"/>
      <c r="D27" s="32"/>
      <c r="E27" s="32"/>
      <c r="F27" s="3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95"/>
      <c r="V27" s="31"/>
      <c r="W27" s="31"/>
      <c r="X27" s="13"/>
      <c r="Y27" s="13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29"/>
      <c r="AK27" s="28"/>
      <c r="AL27" s="112"/>
      <c r="AM27" s="95" t="str">
        <f>AN27&amp;" "&amp;AO27</f>
        <v>1. Finalist Burianek, Klohna, SVK/1 (BK)</v>
      </c>
      <c r="AN27" s="226" t="s">
        <v>46</v>
      </c>
      <c r="AO27" s="240" t="str">
        <f>IF(ISNUMBER(AJ21),IF((AJ21+AL23)&gt;(AJ33+AL32),Z21,Z33),"")</f>
        <v>Burianek, Klohna, SVK/1 (BK)</v>
      </c>
      <c r="AP27" s="241"/>
      <c r="AQ27" s="241"/>
      <c r="AR27" s="241"/>
      <c r="AS27" s="241"/>
      <c r="AT27" s="241"/>
      <c r="AU27" s="241"/>
      <c r="AV27" s="241"/>
      <c r="AW27" s="242"/>
      <c r="AX27" s="249">
        <v>1</v>
      </c>
      <c r="AY27" s="249"/>
      <c r="AZ27" s="26"/>
      <c r="BA27" s="14"/>
      <c r="BB27" s="234"/>
      <c r="BC27" s="234"/>
      <c r="BD27" s="255"/>
      <c r="BE27" s="256"/>
      <c r="BF27" s="256"/>
      <c r="BG27" s="256"/>
      <c r="BH27" s="256"/>
      <c r="BI27" s="256"/>
      <c r="BJ27" s="256"/>
      <c r="BK27" s="256"/>
      <c r="BL27" s="256"/>
      <c r="BM27" s="257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12"/>
      <c r="CT27" s="12"/>
      <c r="CU27" s="12"/>
      <c r="CV27" s="12"/>
      <c r="CW27" s="12"/>
    </row>
    <row r="28" spans="1:101" ht="3.75" customHeight="1">
      <c r="A28" s="96"/>
      <c r="B28" s="12"/>
      <c r="C28" s="12"/>
      <c r="D28" s="12"/>
      <c r="E28" s="12"/>
      <c r="F28" s="12"/>
      <c r="G28" s="13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3"/>
      <c r="S28" s="13"/>
      <c r="T28" s="13"/>
      <c r="U28" s="99"/>
      <c r="V28" s="13"/>
      <c r="W28" s="30"/>
      <c r="X28" s="13"/>
      <c r="Y28" s="13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29"/>
      <c r="AK28" s="28"/>
      <c r="AL28" s="112"/>
      <c r="AM28" s="101"/>
      <c r="AN28" s="226"/>
      <c r="AO28" s="243"/>
      <c r="AP28" s="244"/>
      <c r="AQ28" s="244"/>
      <c r="AR28" s="244"/>
      <c r="AS28" s="244"/>
      <c r="AT28" s="244"/>
      <c r="AU28" s="244"/>
      <c r="AV28" s="244"/>
      <c r="AW28" s="245"/>
      <c r="AX28" s="249"/>
      <c r="AY28" s="249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13"/>
      <c r="BN28" s="40"/>
      <c r="BO28" s="18"/>
      <c r="BP28" s="18"/>
      <c r="BQ28" s="18"/>
      <c r="BR28" s="18"/>
      <c r="BS28" s="18"/>
      <c r="BT28" s="18"/>
      <c r="BU28" s="18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12"/>
      <c r="CT28" s="12"/>
      <c r="CU28" s="12"/>
      <c r="CV28" s="12"/>
      <c r="CW28" s="12"/>
    </row>
    <row r="29" spans="1:101" ht="15" customHeight="1">
      <c r="A29" s="96"/>
      <c r="B29" s="12"/>
      <c r="C29" s="12"/>
      <c r="D29" s="12"/>
      <c r="E29" s="12"/>
      <c r="F29" s="12"/>
      <c r="G29" s="13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3"/>
      <c r="S29" s="13"/>
      <c r="T29" s="13"/>
      <c r="U29" s="99"/>
      <c r="V29" s="13"/>
      <c r="W29" s="30"/>
      <c r="X29" s="13"/>
      <c r="Y29" s="13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29"/>
      <c r="AK29" s="28"/>
      <c r="AL29" s="112"/>
      <c r="AM29" s="98"/>
      <c r="AN29" s="226"/>
      <c r="AO29" s="243"/>
      <c r="AP29" s="244"/>
      <c r="AQ29" s="244"/>
      <c r="AR29" s="244"/>
      <c r="AS29" s="244"/>
      <c r="AT29" s="244"/>
      <c r="AU29" s="244"/>
      <c r="AV29" s="244"/>
      <c r="AW29" s="245"/>
      <c r="AX29" s="249"/>
      <c r="AY29" s="249"/>
      <c r="AZ29" s="239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13"/>
      <c r="BM29" s="15"/>
      <c r="BN29" s="24"/>
      <c r="BO29" s="24"/>
      <c r="BP29" s="24"/>
      <c r="BQ29" s="24"/>
      <c r="BR29" s="24"/>
      <c r="BS29" s="24"/>
      <c r="BT29" s="24"/>
      <c r="BU29" s="24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12"/>
      <c r="CT29" s="12"/>
      <c r="CU29" s="12"/>
      <c r="CV29" s="12"/>
      <c r="CW29" s="12"/>
    </row>
    <row r="30" spans="1:101" ht="3.75" customHeight="1">
      <c r="A30" s="95"/>
      <c r="B30" s="24"/>
      <c r="C30" s="24"/>
      <c r="D30" s="32"/>
      <c r="E30" s="32"/>
      <c r="F30" s="3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95"/>
      <c r="V30" s="31"/>
      <c r="W30" s="31"/>
      <c r="X30" s="13"/>
      <c r="Y30" s="13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29"/>
      <c r="AK30" s="28"/>
      <c r="AL30" s="112"/>
      <c r="AM30" s="98"/>
      <c r="AN30" s="226"/>
      <c r="AO30" s="246"/>
      <c r="AP30" s="247"/>
      <c r="AQ30" s="247"/>
      <c r="AR30" s="247"/>
      <c r="AS30" s="247"/>
      <c r="AT30" s="247"/>
      <c r="AU30" s="247"/>
      <c r="AV30" s="247"/>
      <c r="AW30" s="248"/>
      <c r="AX30" s="249"/>
      <c r="AY30" s="249"/>
      <c r="AZ30" s="239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13"/>
      <c r="BM30" s="15"/>
      <c r="BN30" s="24"/>
      <c r="BO30" s="24"/>
      <c r="BP30" s="24"/>
      <c r="BQ30" s="24"/>
      <c r="BR30" s="24"/>
      <c r="BS30" s="24"/>
      <c r="BT30" s="24"/>
      <c r="BU30" s="24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12"/>
      <c r="CT30" s="12"/>
      <c r="CU30" s="12"/>
      <c r="CV30" s="12"/>
      <c r="CW30" s="12"/>
    </row>
    <row r="31" spans="1:101" ht="3.75" customHeight="1">
      <c r="A31" s="95"/>
      <c r="B31" s="24"/>
      <c r="C31" s="24"/>
      <c r="D31" s="32"/>
      <c r="E31" s="32"/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95"/>
      <c r="V31" s="31"/>
      <c r="W31" s="31"/>
      <c r="X31" s="13"/>
      <c r="Y31" s="13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29"/>
      <c r="AK31" s="28"/>
      <c r="AL31" s="112"/>
      <c r="AM31" s="98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36"/>
      <c r="AY31" s="35"/>
      <c r="AZ31" s="239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13"/>
      <c r="BM31" s="15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3"/>
      <c r="CF31" s="23"/>
      <c r="CG31" s="19"/>
      <c r="CH31" s="19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2"/>
      <c r="CT31" s="12"/>
      <c r="CU31" s="12"/>
      <c r="CV31" s="12"/>
      <c r="CW31" s="12"/>
    </row>
    <row r="32" spans="1:101" ht="3.75" customHeight="1">
      <c r="A32" s="95"/>
      <c r="B32" s="24"/>
      <c r="C32" s="24"/>
      <c r="D32" s="32"/>
      <c r="E32" s="32"/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95"/>
      <c r="V32" s="31"/>
      <c r="W32" s="31"/>
      <c r="X32" s="15"/>
      <c r="Y32" s="13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29"/>
      <c r="AK32" s="28"/>
      <c r="AL32" s="250"/>
      <c r="AM32" s="98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36"/>
      <c r="AY32" s="35"/>
      <c r="AZ32" s="112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13"/>
      <c r="BM32" s="13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3"/>
      <c r="CF32" s="23"/>
      <c r="CG32" s="19"/>
      <c r="CH32" s="19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2"/>
      <c r="CT32" s="12"/>
      <c r="CU32" s="12"/>
      <c r="CV32" s="12"/>
      <c r="CW32" s="12"/>
    </row>
    <row r="33" spans="1:101" ht="3.75" customHeight="1">
      <c r="A33" s="95"/>
      <c r="B33" s="24"/>
      <c r="C33" s="24"/>
      <c r="D33" s="32"/>
      <c r="E33" s="32"/>
      <c r="F33" s="3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5" t="str">
        <f>V33&amp;" "&amp;Z33</f>
        <v>2. B Parrish, Bednarek, WAL/POL (PB)</v>
      </c>
      <c r="V33" s="251" t="s">
        <v>79</v>
      </c>
      <c r="W33" s="252"/>
      <c r="X33" s="252"/>
      <c r="Y33" s="253"/>
      <c r="Z33" s="237" t="str">
        <f>'Pairs BC3'!B20</f>
        <v>Parrish, Bednarek, WAL/POL (PB)</v>
      </c>
      <c r="AA33" s="235"/>
      <c r="AB33" s="235"/>
      <c r="AC33" s="235"/>
      <c r="AD33" s="235"/>
      <c r="AE33" s="235"/>
      <c r="AF33" s="235"/>
      <c r="AG33" s="235"/>
      <c r="AH33" s="235"/>
      <c r="AI33" s="235"/>
      <c r="AJ33" s="258">
        <v>2</v>
      </c>
      <c r="AK33" s="258"/>
      <c r="AL33" s="250"/>
      <c r="AM33" s="98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39"/>
      <c r="AY33" s="39"/>
      <c r="AZ33" s="112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13"/>
      <c r="BN33" s="19"/>
      <c r="BO33" s="18"/>
      <c r="BP33" s="18"/>
      <c r="BQ33" s="18"/>
      <c r="BR33" s="18"/>
      <c r="BS33" s="18"/>
      <c r="BT33" s="18"/>
      <c r="BU33" s="18"/>
      <c r="BV33" s="24"/>
      <c r="BW33" s="24"/>
      <c r="BX33" s="24"/>
      <c r="BY33" s="24"/>
      <c r="BZ33" s="24"/>
      <c r="CA33" s="24"/>
      <c r="CB33" s="24"/>
      <c r="CC33" s="24"/>
      <c r="CD33" s="24"/>
      <c r="CE33" s="23"/>
      <c r="CF33" s="23"/>
      <c r="CG33" s="24"/>
      <c r="CH33" s="19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2"/>
      <c r="CT33" s="12"/>
      <c r="CU33" s="12"/>
      <c r="CV33" s="12"/>
      <c r="CW33" s="12"/>
    </row>
    <row r="34" spans="1:101" ht="3.75" customHeight="1">
      <c r="A34" s="96"/>
      <c r="B34" s="12"/>
      <c r="C34" s="12"/>
      <c r="D34" s="12"/>
      <c r="E34" s="12"/>
      <c r="F34" s="12"/>
      <c r="G34" s="13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3"/>
      <c r="S34" s="13"/>
      <c r="T34" s="13"/>
      <c r="U34" s="99"/>
      <c r="V34" s="254"/>
      <c r="W34" s="244"/>
      <c r="X34" s="244"/>
      <c r="Y34" s="245"/>
      <c r="Z34" s="237"/>
      <c r="AA34" s="235"/>
      <c r="AB34" s="235"/>
      <c r="AC34" s="235"/>
      <c r="AD34" s="235"/>
      <c r="AE34" s="235"/>
      <c r="AF34" s="235"/>
      <c r="AG34" s="235"/>
      <c r="AH34" s="235"/>
      <c r="AI34" s="235"/>
      <c r="AJ34" s="258"/>
      <c r="AK34" s="258"/>
      <c r="AL34" s="250"/>
      <c r="AM34" s="98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39"/>
      <c r="AY34" s="39"/>
      <c r="AZ34" s="112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13"/>
      <c r="BN34" s="19"/>
      <c r="BO34" s="18"/>
      <c r="BP34" s="18"/>
      <c r="BQ34" s="18"/>
      <c r="BR34" s="18"/>
      <c r="BS34" s="18"/>
      <c r="BT34" s="18"/>
      <c r="BU34" s="18"/>
      <c r="BV34" s="24"/>
      <c r="BW34" s="24"/>
      <c r="BX34" s="24"/>
      <c r="BY34" s="24"/>
      <c r="BZ34" s="24"/>
      <c r="CA34" s="24"/>
      <c r="CB34" s="24"/>
      <c r="CC34" s="24"/>
      <c r="CD34" s="24"/>
      <c r="CE34" s="23"/>
      <c r="CF34" s="23"/>
      <c r="CG34" s="24"/>
      <c r="CH34" s="19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2"/>
      <c r="CT34" s="12"/>
      <c r="CU34" s="12"/>
      <c r="CV34" s="12"/>
      <c r="CW34" s="12"/>
    </row>
    <row r="35" spans="1:101" ht="15" customHeight="1">
      <c r="A35" s="96"/>
      <c r="B35" s="12"/>
      <c r="C35" s="12"/>
      <c r="D35" s="12"/>
      <c r="E35" s="12"/>
      <c r="F35" s="12"/>
      <c r="G35" s="13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3"/>
      <c r="S35" s="13"/>
      <c r="T35" s="13"/>
      <c r="U35" s="99"/>
      <c r="V35" s="254"/>
      <c r="W35" s="244"/>
      <c r="X35" s="244"/>
      <c r="Y35" s="245"/>
      <c r="Z35" s="237"/>
      <c r="AA35" s="235"/>
      <c r="AB35" s="235"/>
      <c r="AC35" s="235"/>
      <c r="AD35" s="235"/>
      <c r="AE35" s="235"/>
      <c r="AF35" s="235"/>
      <c r="AG35" s="235"/>
      <c r="AH35" s="235"/>
      <c r="AI35" s="235"/>
      <c r="AJ35" s="258"/>
      <c r="AK35" s="258"/>
      <c r="AL35" s="113"/>
      <c r="AM35" s="102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39"/>
      <c r="AY35" s="39"/>
      <c r="AZ35" s="115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13"/>
      <c r="BN35" s="19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20"/>
      <c r="CG35" s="24"/>
      <c r="CH35" s="19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2"/>
      <c r="CT35" s="12"/>
      <c r="CU35" s="12"/>
      <c r="CV35" s="12"/>
      <c r="CW35" s="12"/>
    </row>
    <row r="36" spans="1:101" ht="3.75" customHeight="1">
      <c r="A36" s="95"/>
      <c r="B36" s="24"/>
      <c r="C36" s="24"/>
      <c r="D36" s="32"/>
      <c r="E36" s="32"/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5"/>
      <c r="V36" s="255"/>
      <c r="W36" s="256"/>
      <c r="X36" s="256"/>
      <c r="Y36" s="257"/>
      <c r="Z36" s="237"/>
      <c r="AA36" s="235"/>
      <c r="AB36" s="235"/>
      <c r="AC36" s="235"/>
      <c r="AD36" s="235"/>
      <c r="AE36" s="235"/>
      <c r="AF36" s="235"/>
      <c r="AG36" s="235"/>
      <c r="AH36" s="235"/>
      <c r="AI36" s="235"/>
      <c r="AJ36" s="258"/>
      <c r="AK36" s="258"/>
      <c r="AL36" s="114"/>
      <c r="AM36" s="102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39"/>
      <c r="AY36" s="39"/>
      <c r="AZ36" s="115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13"/>
      <c r="BN36" s="19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20"/>
      <c r="CG36" s="19"/>
      <c r="CH36" s="19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2"/>
      <c r="CT36" s="12"/>
      <c r="CU36" s="12"/>
      <c r="CV36" s="12"/>
      <c r="CW36" s="12"/>
    </row>
    <row r="37" spans="1:101" ht="3.75" customHeight="1">
      <c r="A37" s="95"/>
      <c r="B37" s="24"/>
      <c r="C37" s="24"/>
      <c r="D37" s="32"/>
      <c r="E37" s="32"/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5"/>
      <c r="V37" s="31"/>
      <c r="W37" s="31"/>
      <c r="X37" s="15"/>
      <c r="Y37" s="13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29"/>
      <c r="AK37" s="28"/>
      <c r="AL37" s="114"/>
      <c r="AM37" s="102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39"/>
      <c r="AY37" s="39"/>
      <c r="AZ37" s="115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13"/>
      <c r="BN37" s="19"/>
      <c r="BO37" s="18"/>
      <c r="BP37" s="18"/>
      <c r="BQ37" s="18"/>
      <c r="BR37" s="18"/>
      <c r="BS37" s="18"/>
      <c r="CF37" s="20"/>
      <c r="CG37" s="19"/>
      <c r="CH37" s="19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2"/>
      <c r="CT37" s="12"/>
      <c r="CU37" s="12"/>
      <c r="CV37" s="12"/>
      <c r="CW37" s="12"/>
    </row>
    <row r="38" spans="1:101" ht="3.75" customHeight="1">
      <c r="A38" s="95"/>
      <c r="B38" s="24"/>
      <c r="C38" s="24"/>
      <c r="D38" s="32"/>
      <c r="E38" s="32"/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5"/>
      <c r="V38" s="31"/>
      <c r="W38" s="31"/>
      <c r="X38" s="13"/>
      <c r="Y38" s="13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29"/>
      <c r="AK38" s="28"/>
      <c r="AL38" s="114"/>
      <c r="AM38" s="102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39"/>
      <c r="AY38" s="39"/>
      <c r="AZ38" s="115"/>
      <c r="BA38" s="26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9"/>
      <c r="BO38" s="18"/>
      <c r="BP38" s="18"/>
      <c r="BQ38" s="18"/>
      <c r="BR38" s="18"/>
      <c r="BS38" s="18"/>
      <c r="CF38" s="20"/>
      <c r="CG38" s="19"/>
      <c r="CH38" s="19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2"/>
      <c r="CT38" s="12"/>
      <c r="CU38" s="12"/>
      <c r="CV38" s="12"/>
      <c r="CW38" s="12"/>
    </row>
    <row r="39" spans="1:101" ht="3.75" customHeight="1">
      <c r="A39" s="95"/>
      <c r="B39" s="24"/>
      <c r="C39" s="24"/>
      <c r="D39" s="32"/>
      <c r="E39" s="32"/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5"/>
      <c r="V39" s="31"/>
      <c r="W39" s="31"/>
      <c r="X39" s="13"/>
      <c r="Y39" s="13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29"/>
      <c r="AK39" s="28"/>
      <c r="AL39" s="114"/>
      <c r="AM39" s="102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39"/>
      <c r="AY39" s="39"/>
      <c r="AZ39" s="115"/>
      <c r="BA39" s="26"/>
      <c r="BB39" s="251" t="str">
        <f>IF(ISNUMBER(AX27),IF(AX27&gt;AX51,AO27,AO51),"")</f>
        <v>Peška, Čermáková, CZE/1 (PČ)</v>
      </c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3"/>
      <c r="BN39" s="19"/>
      <c r="BO39" s="18"/>
      <c r="BP39" s="18"/>
      <c r="BQ39" s="18"/>
      <c r="BR39" s="18"/>
      <c r="BS39" s="18"/>
      <c r="CF39" s="20"/>
      <c r="CG39" s="19"/>
      <c r="CH39" s="19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2"/>
      <c r="CT39" s="12"/>
      <c r="CU39" s="12"/>
      <c r="CV39" s="12"/>
      <c r="CW39" s="12"/>
    </row>
    <row r="40" spans="1:101" ht="15" customHeight="1">
      <c r="A40" s="96"/>
      <c r="B40" s="12"/>
      <c r="C40" s="12"/>
      <c r="D40" s="12"/>
      <c r="E40" s="12"/>
      <c r="F40" s="12"/>
      <c r="G40" s="13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13"/>
      <c r="S40" s="13"/>
      <c r="T40" s="13"/>
      <c r="U40" s="99"/>
      <c r="V40" s="13"/>
      <c r="W40" s="30"/>
      <c r="X40" s="13"/>
      <c r="Y40" s="13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29"/>
      <c r="AK40" s="28"/>
      <c r="AL40" s="114"/>
      <c r="AM40" s="102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39"/>
      <c r="AY40" s="39"/>
      <c r="AZ40" s="115"/>
      <c r="BA40" s="26"/>
      <c r="BB40" s="25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5"/>
      <c r="BN40" s="19"/>
      <c r="BO40" s="18"/>
      <c r="BP40" s="18"/>
      <c r="BQ40" s="18"/>
      <c r="BR40" s="18"/>
      <c r="BS40" s="18"/>
      <c r="CF40" s="20"/>
      <c r="CG40" s="19"/>
      <c r="CH40" s="19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2"/>
      <c r="CT40" s="12"/>
      <c r="CU40" s="12"/>
      <c r="CV40" s="12"/>
      <c r="CW40" s="12"/>
    </row>
    <row r="41" spans="1:101" ht="3.75" customHeight="1">
      <c r="A41" s="96"/>
      <c r="B41" s="12"/>
      <c r="C41" s="12"/>
      <c r="D41" s="12"/>
      <c r="E41" s="12"/>
      <c r="F41" s="12"/>
      <c r="G41" s="13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13"/>
      <c r="S41" s="13"/>
      <c r="T41" s="13"/>
      <c r="U41" s="99"/>
      <c r="V41" s="13"/>
      <c r="W41" s="30"/>
      <c r="X41" s="13"/>
      <c r="Y41" s="13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29"/>
      <c r="AK41" s="28"/>
      <c r="AL41" s="114"/>
      <c r="AM41" s="102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39"/>
      <c r="AY41" s="39"/>
      <c r="AZ41" s="115"/>
      <c r="BA41" s="16"/>
      <c r="BB41" s="25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5"/>
      <c r="BN41" s="19"/>
      <c r="BO41" s="18"/>
      <c r="BP41" s="18"/>
      <c r="BQ41" s="18"/>
      <c r="BR41" s="18"/>
      <c r="BS41" s="18"/>
      <c r="CF41" s="20"/>
      <c r="CG41" s="19"/>
      <c r="CH41" s="19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2"/>
      <c r="CT41" s="12"/>
      <c r="CU41" s="12"/>
      <c r="CV41" s="12"/>
      <c r="CW41" s="12"/>
    </row>
    <row r="42" spans="1:101" ht="3.75" customHeight="1">
      <c r="A42" s="95"/>
      <c r="B42" s="24"/>
      <c r="C42" s="24"/>
      <c r="D42" s="32"/>
      <c r="E42" s="32"/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95"/>
      <c r="V42" s="31"/>
      <c r="W42" s="31"/>
      <c r="X42" s="13"/>
      <c r="Y42" s="13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29"/>
      <c r="AK42" s="28"/>
      <c r="AL42" s="114"/>
      <c r="AM42" s="102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39"/>
      <c r="AY42" s="39"/>
      <c r="AZ42" s="115"/>
      <c r="BA42" s="13"/>
      <c r="BB42" s="255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7"/>
      <c r="BN42" s="19"/>
      <c r="BO42" s="18"/>
      <c r="BP42" s="18"/>
      <c r="BQ42" s="18"/>
      <c r="BR42" s="18"/>
      <c r="BS42" s="18"/>
      <c r="CF42" s="20"/>
      <c r="CG42" s="19"/>
      <c r="CH42" s="19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2"/>
      <c r="CT42" s="12"/>
      <c r="CU42" s="12"/>
      <c r="CV42" s="12"/>
      <c r="CW42" s="12"/>
    </row>
    <row r="43" spans="1:101" ht="3.75" customHeight="1">
      <c r="A43" s="95"/>
      <c r="B43" s="24"/>
      <c r="C43" s="24"/>
      <c r="D43" s="32"/>
      <c r="E43" s="32"/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95"/>
      <c r="V43" s="31"/>
      <c r="W43" s="31"/>
      <c r="X43" s="13"/>
      <c r="Y43" s="13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29"/>
      <c r="AK43" s="28"/>
      <c r="AL43" s="114"/>
      <c r="AM43" s="102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39"/>
      <c r="AY43" s="39"/>
      <c r="AZ43" s="115"/>
      <c r="BA43" s="13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13"/>
      <c r="BN43" s="19"/>
      <c r="BO43" s="18"/>
      <c r="BP43" s="18"/>
      <c r="BQ43" s="18"/>
      <c r="BR43" s="18"/>
      <c r="BS43" s="18"/>
      <c r="CF43" s="20"/>
      <c r="CG43" s="19"/>
      <c r="CH43" s="19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2"/>
      <c r="CT43" s="12"/>
      <c r="CU43" s="12"/>
      <c r="CV43" s="12"/>
      <c r="CW43" s="12"/>
    </row>
    <row r="44" spans="1:101" ht="3.75" customHeight="1">
      <c r="A44" s="95"/>
      <c r="B44" s="24"/>
      <c r="C44" s="24"/>
      <c r="D44" s="32"/>
      <c r="E44" s="32"/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95"/>
      <c r="V44" s="31"/>
      <c r="W44" s="31"/>
      <c r="X44" s="15"/>
      <c r="Y44" s="13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29"/>
      <c r="AK44" s="28"/>
      <c r="AL44" s="114"/>
      <c r="AM44" s="102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39"/>
      <c r="AY44" s="39"/>
      <c r="AZ44" s="115"/>
      <c r="BA44" s="13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14"/>
      <c r="CF44" s="20"/>
      <c r="CG44" s="19"/>
      <c r="CH44" s="19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2"/>
      <c r="CT44" s="12"/>
      <c r="CU44" s="12"/>
      <c r="CV44" s="12"/>
      <c r="CW44" s="12"/>
    </row>
    <row r="45" spans="1:101" ht="3.75" customHeight="1">
      <c r="A45" s="95"/>
      <c r="B45" s="24"/>
      <c r="C45" s="24"/>
      <c r="D45" s="32"/>
      <c r="E45" s="32"/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95" t="str">
        <f>V45&amp;" "&amp;Z45</f>
        <v>1. B Peška, Čermáková, CZE/1 (PČ)</v>
      </c>
      <c r="V45" s="236" t="s">
        <v>11</v>
      </c>
      <c r="W45" s="236"/>
      <c r="X45" s="236"/>
      <c r="Y45" s="236"/>
      <c r="Z45" s="237" t="str">
        <f>'Pairs BC3'!B19</f>
        <v>Peška, Čermáková, CZE/1 (PČ)</v>
      </c>
      <c r="AA45" s="235"/>
      <c r="AB45" s="235"/>
      <c r="AC45" s="235"/>
      <c r="AD45" s="235"/>
      <c r="AE45" s="235"/>
      <c r="AF45" s="235"/>
      <c r="AG45" s="235"/>
      <c r="AH45" s="235"/>
      <c r="AI45" s="235"/>
      <c r="AJ45" s="238">
        <v>8</v>
      </c>
      <c r="AK45" s="238"/>
      <c r="AL45" s="114"/>
      <c r="AM45" s="102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39"/>
      <c r="AY45" s="39"/>
      <c r="AZ45" s="115"/>
      <c r="BA45" s="13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CF45" s="20"/>
      <c r="CG45" s="19"/>
      <c r="CH45" s="19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2"/>
      <c r="CT45" s="12"/>
      <c r="CU45" s="12"/>
      <c r="CV45" s="12"/>
      <c r="CW45" s="12"/>
    </row>
    <row r="46" spans="1:101" ht="3.75" customHeight="1">
      <c r="A46" s="96"/>
      <c r="B46" s="12"/>
      <c r="C46" s="12"/>
      <c r="D46" s="12"/>
      <c r="E46" s="12"/>
      <c r="F46" s="12"/>
      <c r="G46" s="13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13"/>
      <c r="S46" s="13"/>
      <c r="T46" s="13"/>
      <c r="U46" s="99"/>
      <c r="V46" s="236"/>
      <c r="W46" s="236"/>
      <c r="X46" s="236"/>
      <c r="Y46" s="236"/>
      <c r="Z46" s="237"/>
      <c r="AA46" s="235"/>
      <c r="AB46" s="235"/>
      <c r="AC46" s="235"/>
      <c r="AD46" s="235"/>
      <c r="AE46" s="235"/>
      <c r="AF46" s="235"/>
      <c r="AG46" s="235"/>
      <c r="AH46" s="235"/>
      <c r="AI46" s="235"/>
      <c r="AJ46" s="238"/>
      <c r="AK46" s="238"/>
      <c r="AL46" s="114"/>
      <c r="AM46" s="102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39"/>
      <c r="AY46" s="39"/>
      <c r="AZ46" s="115"/>
      <c r="BA46" s="13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CF46" s="20"/>
      <c r="CG46" s="19"/>
      <c r="CH46" s="19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2"/>
      <c r="CT46" s="12"/>
      <c r="CU46" s="12"/>
      <c r="CV46" s="12"/>
      <c r="CW46" s="12"/>
    </row>
    <row r="47" spans="1:101" ht="15" customHeight="1">
      <c r="A47" s="96"/>
      <c r="B47" s="12"/>
      <c r="C47" s="12"/>
      <c r="D47" s="12"/>
      <c r="E47" s="12"/>
      <c r="F47" s="12"/>
      <c r="G47" s="13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13"/>
      <c r="S47" s="13"/>
      <c r="T47" s="13"/>
      <c r="U47" s="99"/>
      <c r="V47" s="236"/>
      <c r="W47" s="236"/>
      <c r="X47" s="236"/>
      <c r="Y47" s="236"/>
      <c r="Z47" s="237"/>
      <c r="AA47" s="235"/>
      <c r="AB47" s="235"/>
      <c r="AC47" s="235"/>
      <c r="AD47" s="235"/>
      <c r="AE47" s="235"/>
      <c r="AF47" s="235"/>
      <c r="AG47" s="235"/>
      <c r="AH47" s="235"/>
      <c r="AI47" s="235"/>
      <c r="AJ47" s="238"/>
      <c r="AK47" s="238"/>
      <c r="AL47" s="239"/>
      <c r="AM47" s="98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39"/>
      <c r="AY47" s="39"/>
      <c r="AZ47" s="112"/>
      <c r="BA47" s="13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CF47" s="20"/>
      <c r="CG47" s="19"/>
      <c r="CH47" s="19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2"/>
      <c r="CT47" s="12"/>
      <c r="CU47" s="12"/>
      <c r="CV47" s="12"/>
      <c r="CW47" s="12"/>
    </row>
    <row r="48" spans="1:101" ht="3.75" customHeight="1">
      <c r="A48" s="95"/>
      <c r="B48" s="24"/>
      <c r="C48" s="24"/>
      <c r="D48" s="32"/>
      <c r="E48" s="32"/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95"/>
      <c r="V48" s="236"/>
      <c r="W48" s="236"/>
      <c r="X48" s="236"/>
      <c r="Y48" s="236"/>
      <c r="Z48" s="237"/>
      <c r="AA48" s="235"/>
      <c r="AB48" s="235"/>
      <c r="AC48" s="235"/>
      <c r="AD48" s="235"/>
      <c r="AE48" s="235"/>
      <c r="AF48" s="235"/>
      <c r="AG48" s="235"/>
      <c r="AH48" s="235"/>
      <c r="AI48" s="235"/>
      <c r="AJ48" s="238"/>
      <c r="AK48" s="238"/>
      <c r="AL48" s="239"/>
      <c r="AM48" s="98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39"/>
      <c r="AY48" s="39"/>
      <c r="AZ48" s="112"/>
      <c r="BA48" s="13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CF48" s="20"/>
      <c r="CG48" s="19"/>
      <c r="CH48" s="19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2"/>
      <c r="CT48" s="12"/>
      <c r="CU48" s="12"/>
      <c r="CV48" s="12"/>
      <c r="CW48" s="12"/>
    </row>
    <row r="49" spans="1:101" ht="3.75" customHeight="1">
      <c r="A49" s="95"/>
      <c r="B49" s="24"/>
      <c r="C49" s="24"/>
      <c r="D49" s="32"/>
      <c r="E49" s="32"/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95"/>
      <c r="V49" s="31"/>
      <c r="W49" s="31"/>
      <c r="X49" s="15"/>
      <c r="Y49" s="13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29"/>
      <c r="AK49" s="28"/>
      <c r="AL49" s="239"/>
      <c r="AM49" s="9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7"/>
      <c r="AY49" s="37"/>
      <c r="AZ49" s="112"/>
      <c r="BA49" s="13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CF49" s="20"/>
      <c r="CG49" s="19"/>
      <c r="CH49" s="19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2"/>
      <c r="CT49" s="12"/>
      <c r="CU49" s="12"/>
      <c r="CV49" s="12"/>
      <c r="CW49" s="12"/>
    </row>
    <row r="50" spans="1:101" ht="3.75" customHeight="1">
      <c r="A50" s="95"/>
      <c r="B50" s="24"/>
      <c r="C50" s="24"/>
      <c r="D50" s="32"/>
      <c r="E50" s="32"/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95"/>
      <c r="V50" s="31"/>
      <c r="W50" s="31"/>
      <c r="X50" s="13"/>
      <c r="Y50" s="13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29"/>
      <c r="AK50" s="28"/>
      <c r="AL50" s="112"/>
      <c r="AM50" s="98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36"/>
      <c r="AY50" s="35"/>
      <c r="AZ50" s="250"/>
      <c r="BA50" s="13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CF50" s="20"/>
      <c r="CG50" s="19"/>
      <c r="CH50" s="19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2"/>
      <c r="CT50" s="12"/>
      <c r="CU50" s="12"/>
      <c r="CV50" s="12"/>
      <c r="CW50" s="12"/>
    </row>
    <row r="51" spans="1:101" ht="3.75" customHeight="1">
      <c r="A51" s="95"/>
      <c r="B51" s="24"/>
      <c r="C51" s="24"/>
      <c r="D51" s="32"/>
      <c r="E51" s="32"/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95"/>
      <c r="V51" s="31"/>
      <c r="W51" s="31"/>
      <c r="X51" s="13"/>
      <c r="Y51" s="13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29"/>
      <c r="AK51" s="28"/>
      <c r="AL51" s="112"/>
      <c r="AM51" s="95" t="str">
        <f>AN51&amp;" "&amp;AO51</f>
        <v>2. Finalist Peška, Čermáková, CZE/1 (PČ)</v>
      </c>
      <c r="AN51" s="226" t="s">
        <v>47</v>
      </c>
      <c r="AO51" s="240" t="str">
        <f>IF(ISNUMBER(AJ45),IF((AJ45+AL47)&gt;(AJ57+AL56),Z45,Z57),"")</f>
        <v>Peška, Čermáková, CZE/1 (PČ)</v>
      </c>
      <c r="AP51" s="241"/>
      <c r="AQ51" s="241"/>
      <c r="AR51" s="241"/>
      <c r="AS51" s="241"/>
      <c r="AT51" s="241"/>
      <c r="AU51" s="241"/>
      <c r="AV51" s="241"/>
      <c r="AW51" s="242"/>
      <c r="AX51" s="249">
        <v>5</v>
      </c>
      <c r="AY51" s="249"/>
      <c r="AZ51" s="250"/>
      <c r="BA51" s="13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CF51" s="20"/>
      <c r="CG51" s="19"/>
      <c r="CH51" s="19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2"/>
      <c r="CT51" s="12"/>
      <c r="CU51" s="12"/>
      <c r="CV51" s="12"/>
      <c r="CW51" s="12"/>
    </row>
    <row r="52" spans="1:101" ht="3.75" customHeight="1">
      <c r="A52" s="97"/>
      <c r="B52" s="12"/>
      <c r="C52" s="12"/>
      <c r="D52" s="12"/>
      <c r="E52" s="12"/>
      <c r="F52" s="12"/>
      <c r="G52" s="13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3"/>
      <c r="S52" s="13"/>
      <c r="T52" s="13"/>
      <c r="U52" s="99"/>
      <c r="V52" s="13"/>
      <c r="W52" s="30"/>
      <c r="X52" s="13"/>
      <c r="Y52" s="13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29"/>
      <c r="AK52" s="28"/>
      <c r="AL52" s="112"/>
      <c r="AM52" s="98"/>
      <c r="AN52" s="226"/>
      <c r="AO52" s="243"/>
      <c r="AP52" s="244"/>
      <c r="AQ52" s="244"/>
      <c r="AR52" s="244"/>
      <c r="AS52" s="244"/>
      <c r="AT52" s="244"/>
      <c r="AU52" s="244"/>
      <c r="AV52" s="244"/>
      <c r="AW52" s="245"/>
      <c r="AX52" s="249"/>
      <c r="AY52" s="249"/>
      <c r="AZ52" s="250"/>
      <c r="BA52" s="13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CF52" s="20"/>
      <c r="CG52" s="19"/>
      <c r="CH52" s="19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2"/>
      <c r="CT52" s="12"/>
      <c r="CU52" s="12"/>
      <c r="CV52" s="12"/>
      <c r="CW52" s="12"/>
    </row>
    <row r="53" spans="1:101" ht="15" customHeight="1">
      <c r="A53" s="97"/>
      <c r="B53" s="12"/>
      <c r="C53" s="12"/>
      <c r="D53" s="12"/>
      <c r="E53" s="12"/>
      <c r="F53" s="12"/>
      <c r="G53" s="13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13"/>
      <c r="S53" s="13"/>
      <c r="T53" s="13"/>
      <c r="U53" s="99"/>
      <c r="V53" s="13"/>
      <c r="W53" s="30"/>
      <c r="X53" s="13"/>
      <c r="Y53" s="13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29"/>
      <c r="AK53" s="28"/>
      <c r="AL53" s="112"/>
      <c r="AM53" s="103"/>
      <c r="AN53" s="226"/>
      <c r="AO53" s="243"/>
      <c r="AP53" s="244"/>
      <c r="AQ53" s="244"/>
      <c r="AR53" s="244"/>
      <c r="AS53" s="244"/>
      <c r="AT53" s="244"/>
      <c r="AU53" s="244"/>
      <c r="AV53" s="244"/>
      <c r="AW53" s="245"/>
      <c r="AX53" s="249"/>
      <c r="AY53" s="249"/>
      <c r="AZ53" s="26"/>
      <c r="BA53" s="13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CF53" s="20"/>
      <c r="CG53" s="19"/>
      <c r="CH53" s="19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2"/>
      <c r="CT53" s="12"/>
      <c r="CU53" s="12"/>
      <c r="CV53" s="12"/>
      <c r="CW53" s="12"/>
    </row>
    <row r="54" spans="1:101" ht="3.75" customHeight="1">
      <c r="A54" s="97"/>
      <c r="B54" s="24"/>
      <c r="C54" s="24"/>
      <c r="D54" s="32"/>
      <c r="E54" s="32"/>
      <c r="F54" s="3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95"/>
      <c r="V54" s="31"/>
      <c r="W54" s="31"/>
      <c r="X54" s="13"/>
      <c r="Y54" s="13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29"/>
      <c r="AK54" s="28"/>
      <c r="AL54" s="112"/>
      <c r="AM54" s="98"/>
      <c r="AN54" s="226"/>
      <c r="AO54" s="246"/>
      <c r="AP54" s="247"/>
      <c r="AQ54" s="247"/>
      <c r="AR54" s="247"/>
      <c r="AS54" s="247"/>
      <c r="AT54" s="247"/>
      <c r="AU54" s="247"/>
      <c r="AV54" s="247"/>
      <c r="AW54" s="248"/>
      <c r="AX54" s="249"/>
      <c r="AY54" s="249"/>
      <c r="AZ54" s="26"/>
      <c r="BA54" s="13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CF54" s="20"/>
      <c r="CG54" s="19"/>
      <c r="CH54" s="19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2"/>
      <c r="CT54" s="12"/>
      <c r="CU54" s="12"/>
      <c r="CV54" s="12"/>
      <c r="CW54" s="12"/>
    </row>
    <row r="55" spans="1:101" ht="3.75" customHeight="1">
      <c r="A55" s="97"/>
      <c r="B55" s="24"/>
      <c r="C55" s="24"/>
      <c r="D55" s="32"/>
      <c r="E55" s="32"/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95"/>
      <c r="V55" s="31"/>
      <c r="W55" s="31"/>
      <c r="X55" s="13"/>
      <c r="Y55" s="13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29"/>
      <c r="AK55" s="28"/>
      <c r="AL55" s="112"/>
      <c r="AM55" s="98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8"/>
      <c r="AZ55" s="26"/>
      <c r="BA55" s="13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CF55" s="23"/>
      <c r="CG55" s="19"/>
      <c r="CH55" s="19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12"/>
      <c r="CT55" s="12"/>
      <c r="CU55" s="12"/>
      <c r="CV55" s="12"/>
      <c r="CW55" s="12"/>
    </row>
    <row r="56" spans="1:101" ht="3.75" customHeight="1">
      <c r="A56" s="97"/>
      <c r="B56" s="24"/>
      <c r="C56" s="24"/>
      <c r="D56" s="32"/>
      <c r="E56" s="32"/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95"/>
      <c r="V56" s="31"/>
      <c r="W56" s="31"/>
      <c r="X56" s="15"/>
      <c r="Y56" s="13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29"/>
      <c r="AK56" s="28"/>
      <c r="AL56" s="250"/>
      <c r="AM56" s="98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8"/>
      <c r="AZ56" s="26"/>
      <c r="BA56" s="13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CD56" s="24"/>
      <c r="CE56" s="18"/>
      <c r="CF56" s="23"/>
      <c r="CG56" s="19"/>
      <c r="CH56" s="19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12"/>
      <c r="CT56" s="12"/>
      <c r="CU56" s="12"/>
      <c r="CV56" s="12"/>
      <c r="CW56" s="12"/>
    </row>
    <row r="57" spans="1:101" ht="3.75" customHeight="1">
      <c r="A57" s="97"/>
      <c r="B57" s="24"/>
      <c r="C57" s="24"/>
      <c r="D57" s="32"/>
      <c r="E57" s="32"/>
      <c r="F57" s="3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95" t="str">
        <f>V57&amp;" "&amp;Z57</f>
        <v>2. A Abramov, Szőke, HUN (AS)</v>
      </c>
      <c r="V57" s="236" t="s">
        <v>80</v>
      </c>
      <c r="W57" s="236"/>
      <c r="X57" s="236"/>
      <c r="Y57" s="236"/>
      <c r="Z57" s="237" t="str">
        <f>'Pairs BC3'!B14</f>
        <v>Abramov, Szőke, HUN (AS)</v>
      </c>
      <c r="AA57" s="235"/>
      <c r="AB57" s="235"/>
      <c r="AC57" s="235"/>
      <c r="AD57" s="235"/>
      <c r="AE57" s="235"/>
      <c r="AF57" s="235"/>
      <c r="AG57" s="235"/>
      <c r="AH57" s="235"/>
      <c r="AI57" s="235"/>
      <c r="AJ57" s="238">
        <v>0</v>
      </c>
      <c r="AK57" s="238"/>
      <c r="AL57" s="250"/>
      <c r="AM57" s="98"/>
      <c r="AN57" s="293" t="s">
        <v>170</v>
      </c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5"/>
      <c r="AZ57" s="13"/>
      <c r="BA57" s="13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CD57" s="24"/>
      <c r="CE57" s="18"/>
      <c r="CF57" s="23"/>
      <c r="CG57" s="19"/>
      <c r="CH57" s="19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12"/>
      <c r="CT57" s="12"/>
      <c r="CU57" s="12"/>
      <c r="CV57" s="12"/>
      <c r="CW57" s="12"/>
    </row>
    <row r="58" spans="1:101" ht="3.75" customHeight="1">
      <c r="A58" s="97"/>
      <c r="B58" s="12"/>
      <c r="C58" s="12"/>
      <c r="D58" s="12"/>
      <c r="E58" s="12"/>
      <c r="F58" s="12"/>
      <c r="G58" s="13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13"/>
      <c r="S58" s="13"/>
      <c r="T58" s="13"/>
      <c r="U58" s="99"/>
      <c r="V58" s="236"/>
      <c r="W58" s="236"/>
      <c r="X58" s="236"/>
      <c r="Y58" s="236"/>
      <c r="Z58" s="237"/>
      <c r="AA58" s="235"/>
      <c r="AB58" s="235"/>
      <c r="AC58" s="235"/>
      <c r="AD58" s="235"/>
      <c r="AE58" s="235"/>
      <c r="AF58" s="235"/>
      <c r="AG58" s="235"/>
      <c r="AH58" s="235"/>
      <c r="AI58" s="235"/>
      <c r="AJ58" s="238"/>
      <c r="AK58" s="238"/>
      <c r="AL58" s="250"/>
      <c r="AM58" s="98"/>
      <c r="AN58" s="296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8"/>
      <c r="AZ58" s="34"/>
      <c r="BA58" s="3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CD58" s="24"/>
      <c r="CE58" s="18"/>
      <c r="CF58" s="23"/>
      <c r="CG58" s="19"/>
      <c r="CH58" s="19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12"/>
      <c r="CT58" s="12"/>
      <c r="CU58" s="12"/>
      <c r="CV58" s="12"/>
      <c r="CW58" s="12"/>
    </row>
    <row r="59" spans="1:101" ht="3.75" customHeight="1">
      <c r="A59" s="97"/>
      <c r="B59" s="12"/>
      <c r="C59" s="12"/>
      <c r="D59" s="12"/>
      <c r="E59" s="12"/>
      <c r="F59" s="12"/>
      <c r="G59" s="13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3"/>
      <c r="S59" s="13"/>
      <c r="T59" s="13"/>
      <c r="U59" s="99"/>
      <c r="V59" s="236"/>
      <c r="W59" s="236"/>
      <c r="X59" s="236"/>
      <c r="Y59" s="236"/>
      <c r="Z59" s="237"/>
      <c r="AA59" s="235"/>
      <c r="AB59" s="235"/>
      <c r="AC59" s="235"/>
      <c r="AD59" s="235"/>
      <c r="AE59" s="235"/>
      <c r="AF59" s="235"/>
      <c r="AG59" s="235"/>
      <c r="AH59" s="235"/>
      <c r="AI59" s="235"/>
      <c r="AJ59" s="238"/>
      <c r="AK59" s="238"/>
      <c r="AL59" s="26"/>
      <c r="AM59" s="98"/>
      <c r="AN59" s="296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8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CD59" s="19"/>
      <c r="CE59" s="19"/>
      <c r="CF59" s="20"/>
      <c r="CG59" s="19"/>
      <c r="CH59" s="19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2"/>
      <c r="CT59" s="12"/>
      <c r="CU59" s="12"/>
      <c r="CV59" s="12"/>
      <c r="CW59" s="12"/>
    </row>
    <row r="60" spans="1:101" ht="15" customHeight="1">
      <c r="A60" s="97"/>
      <c r="B60" s="24"/>
      <c r="C60" s="24"/>
      <c r="D60" s="32"/>
      <c r="E60" s="32"/>
      <c r="F60" s="3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95"/>
      <c r="V60" s="236"/>
      <c r="W60" s="236"/>
      <c r="X60" s="236"/>
      <c r="Y60" s="236"/>
      <c r="Z60" s="237"/>
      <c r="AA60" s="235"/>
      <c r="AB60" s="235"/>
      <c r="AC60" s="235"/>
      <c r="AD60" s="235"/>
      <c r="AE60" s="235"/>
      <c r="AF60" s="235"/>
      <c r="AG60" s="235"/>
      <c r="AH60" s="235"/>
      <c r="AI60" s="235"/>
      <c r="AJ60" s="238"/>
      <c r="AK60" s="238"/>
      <c r="AL60" s="26"/>
      <c r="AM60" s="104"/>
      <c r="AN60" s="296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8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CD60" s="19"/>
      <c r="CE60" s="19"/>
      <c r="CF60" s="20"/>
      <c r="CG60" s="19"/>
      <c r="CH60" s="19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2"/>
      <c r="CT60" s="12"/>
      <c r="CU60" s="12"/>
      <c r="CV60" s="12"/>
      <c r="CW60" s="12"/>
    </row>
    <row r="61" spans="1:101" ht="3.75" customHeight="1">
      <c r="A61" s="97"/>
      <c r="B61" s="24"/>
      <c r="C61" s="24"/>
      <c r="D61" s="32"/>
      <c r="E61" s="32"/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95"/>
      <c r="V61" s="31"/>
      <c r="W61" s="31"/>
      <c r="X61" s="15"/>
      <c r="Y61" s="1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29"/>
      <c r="AK61" s="28"/>
      <c r="AL61" s="26"/>
      <c r="AM61" s="98"/>
      <c r="AN61" s="296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8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CD61" s="19"/>
      <c r="CE61" s="19"/>
      <c r="CF61" s="20"/>
      <c r="CG61" s="19"/>
      <c r="CH61" s="19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2"/>
      <c r="CT61" s="12"/>
      <c r="CU61" s="12"/>
      <c r="CV61" s="12"/>
      <c r="CW61" s="12"/>
    </row>
    <row r="62" spans="1:101" ht="3.75" customHeight="1">
      <c r="A62" s="97"/>
      <c r="B62" s="24"/>
      <c r="C62" s="24"/>
      <c r="D62" s="32"/>
      <c r="E62" s="32"/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95"/>
      <c r="V62" s="31"/>
      <c r="W62" s="31"/>
      <c r="X62" s="13"/>
      <c r="Y62" s="13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8"/>
      <c r="AL62" s="26"/>
      <c r="AM62" s="98"/>
      <c r="AN62" s="296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8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CD62" s="19"/>
      <c r="CE62" s="19"/>
      <c r="CF62" s="20"/>
      <c r="CG62" s="19"/>
      <c r="CH62" s="19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2"/>
      <c r="CT62" s="12"/>
      <c r="CU62" s="12"/>
      <c r="CV62" s="12"/>
      <c r="CW62" s="12"/>
    </row>
    <row r="63" spans="1:101" ht="3.75" customHeight="1">
      <c r="A63" s="97"/>
      <c r="B63" s="24"/>
      <c r="C63" s="24"/>
      <c r="D63" s="32"/>
      <c r="E63" s="32"/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95"/>
      <c r="V63" s="31"/>
      <c r="W63" s="31"/>
      <c r="X63" s="13"/>
      <c r="Y63" s="13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8"/>
      <c r="AL63" s="26"/>
      <c r="AM63" s="98"/>
      <c r="AN63" s="296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8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CD63" s="19"/>
      <c r="CE63" s="19"/>
      <c r="CF63" s="20"/>
      <c r="CG63" s="19"/>
      <c r="CH63" s="19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2"/>
      <c r="CT63" s="12"/>
      <c r="CU63" s="12"/>
      <c r="CV63" s="12"/>
      <c r="CW63" s="12"/>
    </row>
    <row r="64" spans="1:101" ht="3.75" customHeight="1">
      <c r="A64" s="97"/>
      <c r="B64" s="12"/>
      <c r="C64" s="12"/>
      <c r="D64" s="12"/>
      <c r="E64" s="12"/>
      <c r="F64" s="12"/>
      <c r="G64" s="13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13"/>
      <c r="S64" s="13"/>
      <c r="T64" s="13"/>
      <c r="U64" s="99"/>
      <c r="V64" s="13"/>
      <c r="W64" s="30"/>
      <c r="X64" s="13"/>
      <c r="Y64" s="13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8"/>
      <c r="AL64" s="26"/>
      <c r="AM64" s="98"/>
      <c r="AN64" s="296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8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20"/>
      <c r="CG64" s="19"/>
      <c r="CH64" s="19"/>
      <c r="CI64" s="18"/>
      <c r="CJ64" s="18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</row>
    <row r="65" spans="7:101" ht="3.75" customHeight="1">
      <c r="G65" s="2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13"/>
      <c r="S65" s="13"/>
      <c r="T65" s="13"/>
      <c r="U65" s="99"/>
      <c r="V65" s="13"/>
      <c r="W65" s="28"/>
      <c r="X65" s="26"/>
      <c r="Y65" s="26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8"/>
      <c r="AL65" s="26"/>
      <c r="AM65" s="98"/>
      <c r="AN65" s="296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8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20"/>
      <c r="CG65" s="19"/>
      <c r="CH65" s="19"/>
      <c r="CI65" s="18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</row>
    <row r="66" spans="7:101" ht="3.75" customHeight="1">
      <c r="G66" s="15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3"/>
      <c r="AM66" s="98"/>
      <c r="AN66" s="296"/>
      <c r="AO66" s="297"/>
      <c r="AP66" s="297"/>
      <c r="AQ66" s="297"/>
      <c r="AR66" s="297"/>
      <c r="AS66" s="297"/>
      <c r="AT66" s="297"/>
      <c r="AU66" s="297"/>
      <c r="AV66" s="297"/>
      <c r="AW66" s="297"/>
      <c r="AX66" s="297"/>
      <c r="AY66" s="298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20"/>
      <c r="CG66" s="19"/>
      <c r="CH66" s="19"/>
      <c r="CI66" s="18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</row>
    <row r="67" spans="7:101" ht="3.75" customHeight="1">
      <c r="G67" s="15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3"/>
      <c r="AM67" s="98"/>
      <c r="AN67" s="296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298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20"/>
      <c r="CG67" s="19"/>
      <c r="CH67" s="19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</row>
    <row r="68" spans="7:101" ht="3.75" customHeight="1">
      <c r="G68" s="15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3"/>
      <c r="AM68" s="98"/>
      <c r="AN68" s="299"/>
      <c r="AO68" s="300"/>
      <c r="AP68" s="300"/>
      <c r="AQ68" s="300"/>
      <c r="AR68" s="300"/>
      <c r="AS68" s="300"/>
      <c r="AT68" s="300"/>
      <c r="AU68" s="300"/>
      <c r="AV68" s="300"/>
      <c r="AW68" s="300"/>
      <c r="AX68" s="300"/>
      <c r="AY68" s="301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20"/>
      <c r="CG68" s="19"/>
      <c r="CH68" s="19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</row>
    <row r="69" spans="7:101" ht="3.75" customHeight="1">
      <c r="G69" s="15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20"/>
      <c r="CG69" s="19"/>
      <c r="CH69" s="19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</row>
    <row r="70" spans="7:101" ht="3.75" customHeight="1">
      <c r="G70" s="26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27"/>
      <c r="AK70" s="14"/>
      <c r="AL70" s="14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20"/>
      <c r="CG70" s="19"/>
      <c r="CH70" s="19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</row>
    <row r="71" spans="7:101" ht="3.75" customHeight="1">
      <c r="G71" s="26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27"/>
      <c r="AK71" s="14"/>
      <c r="AL71" s="14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20"/>
      <c r="CG71" s="19"/>
      <c r="CH71" s="19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</row>
    <row r="72" spans="7:101" ht="3.75" customHeight="1"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27"/>
      <c r="AK72" s="14"/>
      <c r="AL72" s="14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20"/>
      <c r="CG72" s="19"/>
      <c r="CH72" s="19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</row>
    <row r="73" spans="1:101" ht="3.75" customHeight="1">
      <c r="A73" s="95" t="str">
        <f>B73&amp;" "&amp;N73</f>
        <v>3rd place finalist 1 Parrish, Bednarek, WAL/POL (PB)</v>
      </c>
      <c r="B73" s="240" t="s">
        <v>49</v>
      </c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70"/>
      <c r="N73" s="240" t="str">
        <f>Z33</f>
        <v>Parrish, Bednarek, WAL/POL (PB)</v>
      </c>
      <c r="O73" s="241"/>
      <c r="P73" s="241"/>
      <c r="Q73" s="241"/>
      <c r="R73" s="241"/>
      <c r="S73" s="241"/>
      <c r="T73" s="241"/>
      <c r="U73" s="242"/>
      <c r="V73" s="238">
        <v>7</v>
      </c>
      <c r="W73" s="238"/>
      <c r="X73" s="26"/>
      <c r="Y73" s="26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27"/>
      <c r="AK73" s="14"/>
      <c r="AL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5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20"/>
      <c r="CG73" s="19"/>
      <c r="CH73" s="19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</row>
    <row r="74" spans="2:101" ht="3.75" customHeight="1">
      <c r="B74" s="243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71"/>
      <c r="N74" s="243"/>
      <c r="O74" s="244"/>
      <c r="P74" s="244"/>
      <c r="Q74" s="244"/>
      <c r="R74" s="244"/>
      <c r="S74" s="244"/>
      <c r="T74" s="244"/>
      <c r="U74" s="245"/>
      <c r="V74" s="238"/>
      <c r="W74" s="238"/>
      <c r="X74" s="25"/>
      <c r="Y74" s="1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27"/>
      <c r="AK74" s="14"/>
      <c r="AL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5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20"/>
      <c r="CG74" s="19"/>
      <c r="CH74" s="19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</row>
    <row r="75" spans="2:101" ht="15" customHeight="1">
      <c r="B75" s="243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71"/>
      <c r="N75" s="243"/>
      <c r="O75" s="244"/>
      <c r="P75" s="244"/>
      <c r="Q75" s="244"/>
      <c r="R75" s="244"/>
      <c r="S75" s="244"/>
      <c r="T75" s="244"/>
      <c r="U75" s="245"/>
      <c r="V75" s="238"/>
      <c r="W75" s="238"/>
      <c r="X75" s="239"/>
      <c r="Y75" s="13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27"/>
      <c r="AK75" s="14"/>
      <c r="AL75" s="14"/>
      <c r="AN75" s="14"/>
      <c r="AO75" s="14"/>
      <c r="AP75" s="14"/>
      <c r="AQ75" s="14"/>
      <c r="AR75" s="14"/>
      <c r="AS75" s="14"/>
      <c r="AT75" s="14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20"/>
      <c r="CG75" s="19"/>
      <c r="CH75" s="19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</row>
    <row r="76" spans="2:101" ht="3.75" customHeight="1">
      <c r="B76" s="246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72"/>
      <c r="N76" s="246"/>
      <c r="O76" s="247"/>
      <c r="P76" s="247"/>
      <c r="Q76" s="247"/>
      <c r="R76" s="247"/>
      <c r="S76" s="247"/>
      <c r="T76" s="247"/>
      <c r="U76" s="248"/>
      <c r="V76" s="238"/>
      <c r="W76" s="238"/>
      <c r="X76" s="239"/>
      <c r="Y76" s="13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3"/>
      <c r="AK76" s="14"/>
      <c r="AL76" s="14"/>
      <c r="AN76" s="14"/>
      <c r="AO76" s="14"/>
      <c r="AP76" s="14"/>
      <c r="AQ76" s="14"/>
      <c r="AR76" s="14"/>
      <c r="AS76" s="14"/>
      <c r="AT76" s="14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20"/>
      <c r="CG76" s="19"/>
      <c r="CH76" s="19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</row>
    <row r="77" spans="7:101" ht="3.75" customHeight="1">
      <c r="G77" s="26"/>
      <c r="H77" s="14"/>
      <c r="I77" s="14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99"/>
      <c r="V77" s="13"/>
      <c r="W77" s="13"/>
      <c r="X77" s="239"/>
      <c r="Y77" s="13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13"/>
      <c r="AK77" s="14"/>
      <c r="AL77" s="14"/>
      <c r="AN77" s="14"/>
      <c r="AO77" s="14"/>
      <c r="AP77" s="14"/>
      <c r="AQ77" s="14"/>
      <c r="AR77" s="14"/>
      <c r="AS77" s="14"/>
      <c r="AT77" s="14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20"/>
      <c r="CG77" s="19"/>
      <c r="CH77" s="19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</row>
    <row r="78" spans="7:101" ht="3.75" customHeight="1">
      <c r="G78" s="15"/>
      <c r="H78" s="14"/>
      <c r="I78" s="14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99"/>
      <c r="V78" s="13"/>
      <c r="W78" s="13"/>
      <c r="X78" s="112"/>
      <c r="Y78" s="13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13"/>
      <c r="AK78" s="14"/>
      <c r="AL78" s="14"/>
      <c r="AN78" s="14"/>
      <c r="AO78" s="14"/>
      <c r="AP78" s="14"/>
      <c r="AQ78" s="14"/>
      <c r="AR78" s="14"/>
      <c r="AS78" s="14"/>
      <c r="AT78" s="14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20"/>
      <c r="CG78" s="24"/>
      <c r="CH78" s="19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</row>
    <row r="79" spans="7:101" ht="3.75" customHeight="1">
      <c r="G79" s="15"/>
      <c r="H79" s="275" t="s">
        <v>48</v>
      </c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7"/>
      <c r="V79" s="14"/>
      <c r="W79" s="14"/>
      <c r="X79" s="112"/>
      <c r="Y79" s="13"/>
      <c r="Z79" s="240" t="str">
        <f>N73</f>
        <v>Parrish, Bednarek, WAL/POL (PB)</v>
      </c>
      <c r="AA79" s="241"/>
      <c r="AB79" s="241"/>
      <c r="AC79" s="241"/>
      <c r="AD79" s="241"/>
      <c r="AE79" s="241"/>
      <c r="AF79" s="241"/>
      <c r="AG79" s="241"/>
      <c r="AH79" s="241"/>
      <c r="AI79" s="241"/>
      <c r="AJ79" s="270"/>
      <c r="AK79" s="14"/>
      <c r="AL79" s="14"/>
      <c r="AN79" s="14"/>
      <c r="AO79" s="14"/>
      <c r="AP79" s="14"/>
      <c r="AQ79" s="14"/>
      <c r="AR79" s="14"/>
      <c r="AS79" s="14"/>
      <c r="AT79" s="14"/>
      <c r="AU79" s="22"/>
      <c r="AV79" s="22"/>
      <c r="AW79" s="22"/>
      <c r="AX79" s="22"/>
      <c r="AY79" s="22"/>
      <c r="AZ79" s="22"/>
      <c r="BA79" s="22"/>
      <c r="BB79" s="22"/>
      <c r="BC79" s="22"/>
      <c r="BD79" s="26"/>
      <c r="BE79" s="26"/>
      <c r="BF79" s="26"/>
      <c r="BG79" s="26"/>
      <c r="BH79" s="26"/>
      <c r="BI79" s="13"/>
      <c r="BJ79" s="14"/>
      <c r="BK79" s="14"/>
      <c r="BL79" s="14"/>
      <c r="BM79" s="14"/>
      <c r="BZ79" s="24"/>
      <c r="CA79" s="24"/>
      <c r="CB79" s="24"/>
      <c r="CC79" s="24"/>
      <c r="CD79" s="24"/>
      <c r="CE79" s="23"/>
      <c r="CF79" s="23"/>
      <c r="CG79" s="24"/>
      <c r="CH79" s="19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</row>
    <row r="80" spans="7:101" ht="3.75" customHeight="1">
      <c r="G80" s="15"/>
      <c r="H80" s="278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80"/>
      <c r="V80" s="14"/>
      <c r="W80" s="14"/>
      <c r="X80" s="112"/>
      <c r="Y80" s="25"/>
      <c r="Z80" s="243"/>
      <c r="AA80" s="244"/>
      <c r="AB80" s="244"/>
      <c r="AC80" s="244"/>
      <c r="AD80" s="244"/>
      <c r="AE80" s="244"/>
      <c r="AF80" s="244"/>
      <c r="AG80" s="244"/>
      <c r="AH80" s="244"/>
      <c r="AI80" s="244"/>
      <c r="AJ80" s="271"/>
      <c r="AK80" s="14"/>
      <c r="AL80" s="14"/>
      <c r="AN80" s="14"/>
      <c r="AO80" s="14"/>
      <c r="AP80" s="14"/>
      <c r="AQ80" s="14"/>
      <c r="AR80" s="14"/>
      <c r="AS80" s="14"/>
      <c r="AT80" s="14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68"/>
      <c r="BL80" s="268"/>
      <c r="BM80" s="268"/>
      <c r="BZ80" s="24"/>
      <c r="CA80" s="24"/>
      <c r="CB80" s="24"/>
      <c r="CC80" s="24"/>
      <c r="CD80" s="24"/>
      <c r="CE80" s="23"/>
      <c r="CF80" s="23"/>
      <c r="CG80" s="24"/>
      <c r="CH80" s="19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</row>
    <row r="81" spans="7:101" ht="15" customHeight="1">
      <c r="G81" s="15"/>
      <c r="H81" s="278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80"/>
      <c r="V81" s="14"/>
      <c r="W81" s="14"/>
      <c r="X81" s="112"/>
      <c r="Y81" s="13"/>
      <c r="Z81" s="243"/>
      <c r="AA81" s="244"/>
      <c r="AB81" s="244"/>
      <c r="AC81" s="244"/>
      <c r="AD81" s="244"/>
      <c r="AE81" s="244"/>
      <c r="AF81" s="244"/>
      <c r="AG81" s="244"/>
      <c r="AH81" s="244"/>
      <c r="AI81" s="244"/>
      <c r="AJ81" s="271"/>
      <c r="AK81" s="14"/>
      <c r="AL81" s="14"/>
      <c r="AN81" s="14"/>
      <c r="AO81" s="14"/>
      <c r="AP81" s="14"/>
      <c r="AQ81" s="14"/>
      <c r="AR81" s="14"/>
      <c r="AS81" s="14"/>
      <c r="AT81" s="14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268"/>
      <c r="BK81" s="268"/>
      <c r="BL81" s="268"/>
      <c r="BM81" s="268"/>
      <c r="BZ81" s="24"/>
      <c r="CA81" s="24"/>
      <c r="CB81" s="24"/>
      <c r="CC81" s="24"/>
      <c r="CD81" s="24"/>
      <c r="CE81" s="23"/>
      <c r="CF81" s="23"/>
      <c r="CG81" s="19"/>
      <c r="CH81" s="19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2"/>
      <c r="CT81" s="12"/>
      <c r="CU81" s="12"/>
      <c r="CV81" s="12"/>
      <c r="CW81" s="12"/>
    </row>
    <row r="82" spans="7:101" ht="3.75" customHeight="1">
      <c r="G82" s="15"/>
      <c r="H82" s="281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3"/>
      <c r="V82" s="14"/>
      <c r="W82" s="14"/>
      <c r="X82" s="112"/>
      <c r="Y82" s="13"/>
      <c r="Z82" s="246"/>
      <c r="AA82" s="247"/>
      <c r="AB82" s="247"/>
      <c r="AC82" s="247"/>
      <c r="AD82" s="247"/>
      <c r="AE82" s="247"/>
      <c r="AF82" s="247"/>
      <c r="AG82" s="247"/>
      <c r="AH82" s="247"/>
      <c r="AI82" s="247"/>
      <c r="AJ82" s="272"/>
      <c r="AK82" s="14"/>
      <c r="AL82" s="14"/>
      <c r="AN82" s="14"/>
      <c r="AO82" s="14"/>
      <c r="AP82" s="14"/>
      <c r="AQ82" s="14"/>
      <c r="AR82" s="14"/>
      <c r="AS82" s="14"/>
      <c r="AT82" s="14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8"/>
      <c r="BL82" s="268"/>
      <c r="BM82" s="268"/>
      <c r="CF82" s="23"/>
      <c r="CG82" s="19"/>
      <c r="CH82" s="19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2"/>
      <c r="CT82" s="12"/>
      <c r="CU82" s="12"/>
      <c r="CV82" s="12"/>
      <c r="CW82" s="12"/>
    </row>
    <row r="83" spans="7:101" ht="3.75" customHeight="1">
      <c r="G83" s="15"/>
      <c r="H83" s="14"/>
      <c r="I83" s="14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99"/>
      <c r="V83" s="13"/>
      <c r="W83" s="13"/>
      <c r="X83" s="1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/>
      <c r="AK83" s="14"/>
      <c r="AL83" s="14"/>
      <c r="AN83" s="14"/>
      <c r="AO83" s="14"/>
      <c r="AP83" s="14"/>
      <c r="AQ83" s="14"/>
      <c r="AR83" s="14"/>
      <c r="AS83" s="14"/>
      <c r="AT83" s="14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268"/>
      <c r="BK83" s="268"/>
      <c r="BL83" s="268"/>
      <c r="BM83" s="268"/>
      <c r="CF83" s="20"/>
      <c r="CG83" s="19"/>
      <c r="CH83" s="19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2"/>
      <c r="CT83" s="12"/>
      <c r="CU83" s="12"/>
      <c r="CV83" s="12"/>
      <c r="CW83" s="12"/>
    </row>
    <row r="84" spans="7:101" ht="3.75" customHeight="1">
      <c r="G84" s="15"/>
      <c r="H84" s="14"/>
      <c r="I84" s="14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99"/>
      <c r="V84" s="13"/>
      <c r="W84" s="13"/>
      <c r="X84" s="250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4"/>
      <c r="AK84" s="14"/>
      <c r="AL84" s="14"/>
      <c r="AN84" s="14"/>
      <c r="AO84" s="14"/>
      <c r="AP84" s="14"/>
      <c r="AQ84" s="14"/>
      <c r="AR84" s="14"/>
      <c r="AS84" s="14"/>
      <c r="AT84" s="14"/>
      <c r="AU84" s="22"/>
      <c r="AV84" s="22"/>
      <c r="AW84" s="22"/>
      <c r="AX84" s="22"/>
      <c r="AY84" s="22"/>
      <c r="AZ84" s="21"/>
      <c r="BA84" s="21"/>
      <c r="BB84" s="21"/>
      <c r="BC84" s="21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CF84" s="20"/>
      <c r="CG84" s="19"/>
      <c r="CH84" s="19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2"/>
      <c r="CT84" s="12"/>
      <c r="CU84" s="12"/>
      <c r="CV84" s="12"/>
      <c r="CW84" s="12"/>
    </row>
    <row r="85" spans="1:101" ht="3.75" customHeight="1">
      <c r="A85" s="95" t="str">
        <f>B85&amp;" "&amp;N85</f>
        <v>3rd place finalist 2 Abramov, Szőke, HUN (AS)</v>
      </c>
      <c r="B85" s="240" t="s">
        <v>50</v>
      </c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70"/>
      <c r="N85" s="240" t="str">
        <f>Z57</f>
        <v>Abramov, Szőke, HUN (AS)</v>
      </c>
      <c r="O85" s="241"/>
      <c r="P85" s="241"/>
      <c r="Q85" s="241"/>
      <c r="R85" s="241"/>
      <c r="S85" s="241"/>
      <c r="T85" s="241"/>
      <c r="U85" s="242"/>
      <c r="V85" s="238">
        <v>2</v>
      </c>
      <c r="W85" s="238"/>
      <c r="X85" s="250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4"/>
      <c r="AK85" s="14"/>
      <c r="AL85" s="14"/>
      <c r="AN85" s="14"/>
      <c r="AO85" s="14"/>
      <c r="AP85" s="14"/>
      <c r="AQ85" s="14"/>
      <c r="AR85" s="14"/>
      <c r="AS85" s="14"/>
      <c r="AT85" s="14"/>
      <c r="AU85" s="268"/>
      <c r="AV85" s="268"/>
      <c r="AW85" s="268"/>
      <c r="AX85" s="268"/>
      <c r="AY85" s="268"/>
      <c r="AZ85" s="268"/>
      <c r="BA85" s="268"/>
      <c r="BB85" s="268"/>
      <c r="BC85" s="268"/>
      <c r="BD85" s="274"/>
      <c r="BE85" s="274"/>
      <c r="BF85" s="274"/>
      <c r="BG85" s="274"/>
      <c r="BH85" s="274"/>
      <c r="BI85" s="274"/>
      <c r="BJ85" s="274"/>
      <c r="BK85" s="274"/>
      <c r="BL85" s="274"/>
      <c r="BM85" s="274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</row>
    <row r="86" spans="2:101" ht="15" customHeight="1">
      <c r="B86" s="243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71"/>
      <c r="N86" s="243"/>
      <c r="O86" s="244"/>
      <c r="P86" s="244"/>
      <c r="Q86" s="244"/>
      <c r="R86" s="244"/>
      <c r="S86" s="244"/>
      <c r="T86" s="244"/>
      <c r="U86" s="245"/>
      <c r="V86" s="238"/>
      <c r="W86" s="238"/>
      <c r="X86" s="250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4"/>
      <c r="AK86" s="14"/>
      <c r="AL86" s="14"/>
      <c r="AN86" s="14"/>
      <c r="AO86" s="14"/>
      <c r="AP86" s="14"/>
      <c r="AQ86" s="14"/>
      <c r="AR86" s="14"/>
      <c r="AS86" s="14"/>
      <c r="AT86" s="14"/>
      <c r="AU86" s="268"/>
      <c r="AV86" s="268"/>
      <c r="AW86" s="268"/>
      <c r="AX86" s="268"/>
      <c r="AY86" s="268"/>
      <c r="AZ86" s="268"/>
      <c r="BA86" s="268"/>
      <c r="BB86" s="268"/>
      <c r="BC86" s="268"/>
      <c r="BD86" s="274"/>
      <c r="BE86" s="274"/>
      <c r="BF86" s="274"/>
      <c r="BG86" s="274"/>
      <c r="BH86" s="274"/>
      <c r="BI86" s="274"/>
      <c r="BJ86" s="274"/>
      <c r="BK86" s="274"/>
      <c r="BL86" s="274"/>
      <c r="BM86" s="274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</row>
    <row r="87" spans="2:101" ht="3.75" customHeight="1"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71"/>
      <c r="N87" s="243"/>
      <c r="O87" s="244"/>
      <c r="P87" s="244"/>
      <c r="Q87" s="244"/>
      <c r="R87" s="244"/>
      <c r="S87" s="244"/>
      <c r="T87" s="244"/>
      <c r="U87" s="245"/>
      <c r="V87" s="238"/>
      <c r="W87" s="238"/>
      <c r="X87" s="16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4"/>
      <c r="AK87" s="14"/>
      <c r="AL87" s="14"/>
      <c r="AN87" s="14"/>
      <c r="AO87" s="14"/>
      <c r="AP87" s="14"/>
      <c r="AQ87" s="14"/>
      <c r="AR87" s="14"/>
      <c r="AS87" s="14"/>
      <c r="AT87" s="14"/>
      <c r="AU87" s="268"/>
      <c r="AV87" s="268"/>
      <c r="AW87" s="268"/>
      <c r="AX87" s="268"/>
      <c r="AY87" s="268"/>
      <c r="AZ87" s="268"/>
      <c r="BA87" s="268"/>
      <c r="BB87" s="268"/>
      <c r="BC87" s="268"/>
      <c r="BD87" s="274"/>
      <c r="BE87" s="274"/>
      <c r="BF87" s="274"/>
      <c r="BG87" s="274"/>
      <c r="BH87" s="274"/>
      <c r="BI87" s="274"/>
      <c r="BJ87" s="274"/>
      <c r="BK87" s="274"/>
      <c r="BL87" s="274"/>
      <c r="BM87" s="274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</row>
    <row r="88" spans="2:101" ht="3.75" customHeight="1"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72"/>
      <c r="N88" s="246"/>
      <c r="O88" s="247"/>
      <c r="P88" s="247"/>
      <c r="Q88" s="247"/>
      <c r="R88" s="247"/>
      <c r="S88" s="247"/>
      <c r="T88" s="247"/>
      <c r="U88" s="248"/>
      <c r="V88" s="238"/>
      <c r="W88" s="238"/>
      <c r="X88" s="13"/>
      <c r="Y88" s="13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N88" s="14"/>
      <c r="AO88" s="14"/>
      <c r="AP88" s="14"/>
      <c r="AQ88" s="14"/>
      <c r="AR88" s="14"/>
      <c r="AS88" s="14"/>
      <c r="AT88" s="14"/>
      <c r="AU88" s="268"/>
      <c r="AV88" s="268"/>
      <c r="AW88" s="268"/>
      <c r="AX88" s="268"/>
      <c r="AY88" s="268"/>
      <c r="AZ88" s="268"/>
      <c r="BA88" s="268"/>
      <c r="BB88" s="268"/>
      <c r="BC88" s="268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</row>
  </sheetData>
  <sheetProtection selectLockedCells="1" selectUnlockedCells="1"/>
  <mergeCells count="52">
    <mergeCell ref="BD85:BM88"/>
    <mergeCell ref="BD75:BM78"/>
    <mergeCell ref="H79:U82"/>
    <mergeCell ref="Z79:AJ82"/>
    <mergeCell ref="AU80:BC83"/>
    <mergeCell ref="BD80:BM83"/>
    <mergeCell ref="X84:X86"/>
    <mergeCell ref="B85:M88"/>
    <mergeCell ref="N85:U88"/>
    <mergeCell ref="V85:W88"/>
    <mergeCell ref="AU85:BC88"/>
    <mergeCell ref="AN69:AY72"/>
    <mergeCell ref="B73:M76"/>
    <mergeCell ref="N73:U76"/>
    <mergeCell ref="V73:W76"/>
    <mergeCell ref="X75:X77"/>
    <mergeCell ref="AU75:BC78"/>
    <mergeCell ref="AZ50:AZ52"/>
    <mergeCell ref="AN51:AN54"/>
    <mergeCell ref="AO51:AW54"/>
    <mergeCell ref="AX51:AY54"/>
    <mergeCell ref="AL56:AL58"/>
    <mergeCell ref="V57:Y60"/>
    <mergeCell ref="Z57:AI60"/>
    <mergeCell ref="AJ57:AK60"/>
    <mergeCell ref="AN57:AY68"/>
    <mergeCell ref="AL32:AL34"/>
    <mergeCell ref="V33:Y36"/>
    <mergeCell ref="Z33:AI36"/>
    <mergeCell ref="AJ33:AK36"/>
    <mergeCell ref="BB39:BM42"/>
    <mergeCell ref="V45:Y48"/>
    <mergeCell ref="Z45:AI48"/>
    <mergeCell ref="AJ45:AK48"/>
    <mergeCell ref="AL47:AL49"/>
    <mergeCell ref="AL23:AL25"/>
    <mergeCell ref="BB24:BC27"/>
    <mergeCell ref="BD24:BM27"/>
    <mergeCell ref="AN27:AN30"/>
    <mergeCell ref="AO27:AW30"/>
    <mergeCell ref="AX27:AY30"/>
    <mergeCell ref="AZ29:AZ31"/>
    <mergeCell ref="B3:L6"/>
    <mergeCell ref="M3:BM6"/>
    <mergeCell ref="AN9:AY24"/>
    <mergeCell ref="BB14:BC17"/>
    <mergeCell ref="BD14:BM17"/>
    <mergeCell ref="BB19:BC22"/>
    <mergeCell ref="BD19:BM22"/>
    <mergeCell ref="V21:Y24"/>
    <mergeCell ref="Z21:AI24"/>
    <mergeCell ref="AJ21:AK24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showGridLines="0" zoomScalePageLayoutView="0" workbookViewId="0" topLeftCell="A16">
      <selection activeCell="J30" sqref="J30"/>
    </sheetView>
  </sheetViews>
  <sheetFormatPr defaultColWidth="9.140625" defaultRowHeight="15"/>
  <cols>
    <col min="1" max="1" width="6.7109375" style="0" customWidth="1"/>
    <col min="2" max="2" width="21.7109375" style="66" customWidth="1"/>
    <col min="3" max="4" width="6.57421875" style="2" customWidth="1"/>
    <col min="5" max="5" width="6.57421875" style="2" hidden="1" customWidth="1"/>
    <col min="6" max="6" width="6.57421875" style="2" customWidth="1"/>
    <col min="7" max="7" width="7.421875" style="2" customWidth="1"/>
    <col min="8" max="8" width="6.57421875" style="2" hidden="1" customWidth="1"/>
    <col min="9" max="10" width="6.57421875" style="2" customWidth="1"/>
    <col min="11" max="11" width="5.7109375" style="2" hidden="1" customWidth="1"/>
    <col min="12" max="13" width="5.7109375" style="2" customWidth="1"/>
    <col min="14" max="14" width="5.7109375" style="2" hidden="1" customWidth="1"/>
    <col min="15" max="17" width="3.7109375" style="2" customWidth="1"/>
    <col min="18" max="18" width="5.28125" style="2" customWidth="1"/>
    <col min="19" max="20" width="4.7109375" style="2" customWidth="1"/>
    <col min="21" max="21" width="3.7109375" style="2" customWidth="1"/>
    <col min="22" max="22" width="5.28125" style="2" customWidth="1"/>
    <col min="23" max="23" width="3.7109375" style="2" customWidth="1"/>
    <col min="24" max="24" width="5.421875" style="2" customWidth="1"/>
    <col min="25" max="25" width="3.7109375" style="2" customWidth="1"/>
    <col min="26" max="26" width="6.7109375" style="2" customWidth="1"/>
    <col min="27" max="27" width="11.7109375" style="2" hidden="1" customWidth="1"/>
    <col min="28" max="28" width="4.7109375" style="2" customWidth="1"/>
    <col min="29" max="29" width="11.7109375" style="2" customWidth="1"/>
    <col min="30" max="31" width="4.7109375" style="2" customWidth="1"/>
    <col min="32" max="42" width="4.7109375" style="0" customWidth="1"/>
  </cols>
  <sheetData>
    <row r="1" spans="1:31" ht="16.5" customHeight="1">
      <c r="A1" s="203" t="s">
        <v>25</v>
      </c>
      <c r="B1" s="204"/>
      <c r="C1" s="204"/>
      <c r="D1" s="204"/>
      <c r="E1" s="205"/>
      <c r="F1" s="206" t="s">
        <v>137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E1"/>
    </row>
    <row r="2" spans="1:31" ht="16.5" customHeight="1">
      <c r="A2" s="203" t="s">
        <v>19</v>
      </c>
      <c r="B2" s="204"/>
      <c r="C2" s="204"/>
      <c r="D2" s="204"/>
      <c r="E2" s="205"/>
      <c r="F2" s="207">
        <v>43630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E2"/>
    </row>
    <row r="3" spans="1:31" ht="16.5" customHeight="1">
      <c r="A3" s="203" t="s">
        <v>20</v>
      </c>
      <c r="B3" s="204"/>
      <c r="C3" s="204"/>
      <c r="D3" s="204"/>
      <c r="E3" s="205"/>
      <c r="F3" s="206" t="s">
        <v>274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E3"/>
    </row>
    <row r="4" spans="1:31" ht="16.5" customHeight="1">
      <c r="A4" s="203" t="s">
        <v>21</v>
      </c>
      <c r="B4" s="204"/>
      <c r="C4" s="204"/>
      <c r="D4" s="204"/>
      <c r="E4" s="205"/>
      <c r="F4" s="206" t="s">
        <v>1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E4"/>
    </row>
    <row r="5" spans="1:31" ht="16.5" customHeight="1">
      <c r="A5" s="203" t="s">
        <v>22</v>
      </c>
      <c r="B5" s="204"/>
      <c r="C5" s="204"/>
      <c r="D5" s="204"/>
      <c r="E5" s="205"/>
      <c r="F5" s="206">
        <v>8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E5"/>
    </row>
    <row r="6" spans="1:31" ht="16.5" customHeight="1">
      <c r="A6" s="203" t="s">
        <v>23</v>
      </c>
      <c r="B6" s="204"/>
      <c r="C6" s="204"/>
      <c r="D6" s="204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E6"/>
    </row>
    <row r="7" spans="1:31" ht="16.5" customHeight="1">
      <c r="A7" s="203" t="s">
        <v>24</v>
      </c>
      <c r="B7" s="204"/>
      <c r="C7" s="204"/>
      <c r="D7" s="204"/>
      <c r="E7" s="205"/>
      <c r="F7" s="206" t="s">
        <v>0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E7"/>
    </row>
    <row r="9" spans="1:31" ht="15" customHeight="1">
      <c r="A9" s="216" t="s">
        <v>174</v>
      </c>
      <c r="B9" s="217"/>
      <c r="C9" s="209" t="str">
        <f>A11</f>
        <v>P403</v>
      </c>
      <c r="D9" s="209"/>
      <c r="E9" s="58"/>
      <c r="F9" s="209" t="str">
        <f>A12</f>
        <v>P402</v>
      </c>
      <c r="G9" s="209"/>
      <c r="H9" s="58"/>
      <c r="I9" s="209" t="str">
        <f>A13</f>
        <v>P401</v>
      </c>
      <c r="J9" s="209"/>
      <c r="K9" s="58"/>
      <c r="L9" s="209" t="str">
        <f>A14</f>
        <v>P403</v>
      </c>
      <c r="M9" s="209"/>
      <c r="N9" s="59"/>
      <c r="O9" s="202" t="s">
        <v>26</v>
      </c>
      <c r="P9" s="202"/>
      <c r="Q9" s="202" t="s">
        <v>27</v>
      </c>
      <c r="R9" s="202"/>
      <c r="S9" s="202" t="s">
        <v>28</v>
      </c>
      <c r="T9" s="202"/>
      <c r="U9" s="202" t="s">
        <v>57</v>
      </c>
      <c r="V9" s="202"/>
      <c r="W9" s="202" t="s">
        <v>58</v>
      </c>
      <c r="X9" s="202"/>
      <c r="Y9" s="202" t="s">
        <v>59</v>
      </c>
      <c r="Z9" s="202"/>
      <c r="AA9" s="60"/>
      <c r="AB9" s="210" t="s">
        <v>29</v>
      </c>
      <c r="AC9" s="210"/>
      <c r="AD9"/>
      <c r="AE9"/>
    </row>
    <row r="10" spans="1:29" s="1" customFormat="1" ht="66" customHeight="1">
      <c r="A10" s="218"/>
      <c r="B10" s="219"/>
      <c r="C10" s="220" t="str">
        <f>B11</f>
        <v>Klimčo, Burian, SVK/1 (KB)</v>
      </c>
      <c r="D10" s="220"/>
      <c r="E10" s="148" t="s">
        <v>2</v>
      </c>
      <c r="F10" s="220" t="str">
        <f>B12</f>
        <v>Schmid, Bajtek, CZE (SB)</v>
      </c>
      <c r="G10" s="220"/>
      <c r="H10" s="148" t="s">
        <v>2</v>
      </c>
      <c r="I10" s="220" t="str">
        <f>B13</f>
        <v>Osmanovič, Komar, CRO (KO)</v>
      </c>
      <c r="J10" s="220"/>
      <c r="K10" s="58" t="s">
        <v>2</v>
      </c>
      <c r="L10" s="220" t="str">
        <f>B14</f>
        <v>Trószyńska, Walczyk, POL (TW)</v>
      </c>
      <c r="M10" s="220"/>
      <c r="N10" s="61" t="s">
        <v>2</v>
      </c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60"/>
      <c r="AB10" s="210"/>
      <c r="AC10" s="210"/>
    </row>
    <row r="11" spans="1:31" ht="30" customHeight="1">
      <c r="A11" s="57" t="str">
        <f>VLOOKUP("A1",'zoznam hracov_list of players'!$A$24:$K$31,2,0)</f>
        <v>P403</v>
      </c>
      <c r="B11" s="65" t="str">
        <f>VLOOKUP("A1",'zoznam hracov_list of players'!A$24:K$31,11,0)</f>
        <v>Klimčo, Burian, SVK/1 (KB)</v>
      </c>
      <c r="C11" s="78"/>
      <c r="D11" s="78"/>
      <c r="E11" s="78"/>
      <c r="F11" s="338">
        <v>3</v>
      </c>
      <c r="G11" s="79">
        <v>3</v>
      </c>
      <c r="H11" s="79">
        <v>1</v>
      </c>
      <c r="I11" s="79">
        <v>1</v>
      </c>
      <c r="J11" s="79">
        <v>4</v>
      </c>
      <c r="K11" s="79"/>
      <c r="L11" s="79">
        <v>7</v>
      </c>
      <c r="M11" s="79">
        <v>1</v>
      </c>
      <c r="N11" s="80"/>
      <c r="O11" s="221">
        <f>IF(SUM(C11:N11)=0,"",IF($C11&gt;$D11,1,0)+IF($F11&gt;$G11,1,0)+IF($I11&gt;$J11,1,0)+IF($L11&gt;$M11,1,0)+$E11+$H11+$K11+$N11)</f>
        <v>2</v>
      </c>
      <c r="P11" s="221"/>
      <c r="Q11" s="222">
        <f>IF(SUM(C11:N11)=0,"",IF(C11="",0,1)+IF(F11="",0,1)+IF(I11="",0,1)+IF(L11="",0,1))</f>
        <v>3</v>
      </c>
      <c r="R11" s="222"/>
      <c r="S11" s="82">
        <f aca="true" t="shared" si="0" ref="S11:T14">IF(AND(C11="",F11="",I11="",L11=""),"",N(C11)+N(F11)+N(I11)+N(L11))</f>
        <v>11</v>
      </c>
      <c r="T11" s="82">
        <f t="shared" si="0"/>
        <v>8</v>
      </c>
      <c r="U11" s="223">
        <f>O11</f>
        <v>2</v>
      </c>
      <c r="V11" s="223"/>
      <c r="W11" s="223">
        <f>IF(Q11="","",(S11-T11))</f>
        <v>3</v>
      </c>
      <c r="X11" s="223"/>
      <c r="Y11" s="223">
        <f>IF(Q11="","",S11)</f>
        <v>11</v>
      </c>
      <c r="Z11" s="223"/>
      <c r="AA11" s="54">
        <f>IF(SUM(C11:N11)=0,0,U11*1000000+W11*1000+Y11)</f>
        <v>2003011</v>
      </c>
      <c r="AB11" s="337">
        <f>IF(AA11=0,"",IF(LARGE(AA$11:AA$14,1)=AA11,1,IF(LARGE(AA$11:AA$14,2)=AA11,2,IF(LARGE(AA$11:AA$14,3)=AA11,3,IF(LARGE(AA$11:AA$14,4)=AA11,4,-1)))))</f>
        <v>2</v>
      </c>
      <c r="AC11" s="337"/>
      <c r="AD11"/>
      <c r="AE11"/>
    </row>
    <row r="12" spans="1:31" ht="30" customHeight="1">
      <c r="A12" s="57" t="str">
        <f>VLOOKUP("A2",'zoznam hracov_list of players'!$A$24:$K$31,2,0)</f>
        <v>P402</v>
      </c>
      <c r="B12" s="65" t="str">
        <f>VLOOKUP("A2",'zoznam hracov_list of players'!A$24:K$31,11,0)</f>
        <v>Schmid, Bajtek, CZE (SB)</v>
      </c>
      <c r="C12" s="81">
        <f>IF(G11="","",G11)</f>
        <v>3</v>
      </c>
      <c r="D12" s="339">
        <f>IF(F11="","",F11)</f>
        <v>3</v>
      </c>
      <c r="E12" s="81"/>
      <c r="F12" s="78"/>
      <c r="G12" s="78"/>
      <c r="H12" s="78"/>
      <c r="I12" s="79">
        <v>1</v>
      </c>
      <c r="J12" s="79">
        <v>6</v>
      </c>
      <c r="K12" s="79"/>
      <c r="L12" s="79">
        <v>1</v>
      </c>
      <c r="M12" s="79">
        <v>3</v>
      </c>
      <c r="N12" s="80"/>
      <c r="O12" s="221">
        <f>IF(SUM(C12:N12)=0,"",IF($C12&gt;$D12,1,0)+IF($F12&gt;$G12,1,0)+IF($I12&gt;$J12,1,0)+IF($L12&gt;$M12,1,0)+$E12+$H12+$K12+$N12)</f>
        <v>0</v>
      </c>
      <c r="P12" s="221"/>
      <c r="Q12" s="222">
        <f>IF(SUM(C12:N12)=0,"",IF(C12="",0,1)+IF(F12="",0,1)+IF(I12="",0,1)+IF(L12="",0,1))</f>
        <v>3</v>
      </c>
      <c r="R12" s="222"/>
      <c r="S12" s="82">
        <f t="shared" si="0"/>
        <v>5</v>
      </c>
      <c r="T12" s="82">
        <f t="shared" si="0"/>
        <v>12</v>
      </c>
      <c r="U12" s="223">
        <f>O12</f>
        <v>0</v>
      </c>
      <c r="V12" s="223"/>
      <c r="W12" s="223">
        <f>IF(Q12="","",(S12-T12))</f>
        <v>-7</v>
      </c>
      <c r="X12" s="223"/>
      <c r="Y12" s="223">
        <f>IF(Q12="","",S12)</f>
        <v>5</v>
      </c>
      <c r="Z12" s="223"/>
      <c r="AA12" s="54">
        <f>IF(SUM(C12:N12)=0,0,U12*1000000+W12*1000+Y12)</f>
        <v>-6995</v>
      </c>
      <c r="AB12" s="211">
        <f>IF(AA12=0,"",IF(LARGE(AA$11:AA$14,1)=AA12,1,IF(LARGE(AA$11:AA$14,2)=AA12,2,IF(LARGE(AA$11:AA$14,3)=AA12,3,IF(LARGE(AA$11:AA$14,4)=AA12,4,-1)))))</f>
        <v>4</v>
      </c>
      <c r="AC12" s="211"/>
      <c r="AD12"/>
      <c r="AE12"/>
    </row>
    <row r="13" spans="1:31" ht="30" customHeight="1">
      <c r="A13" s="57" t="str">
        <f>VLOOKUP("A3",'zoznam hracov_list of players'!$A$24:$K$31,2,0)</f>
        <v>P401</v>
      </c>
      <c r="B13" s="65" t="str">
        <f>VLOOKUP("A3",'zoznam hracov_list of players'!A$24:K$31,11,0)</f>
        <v>Osmanovič, Komar, CRO (KO)</v>
      </c>
      <c r="C13" s="81">
        <f>IF(J11="","",J11)</f>
        <v>4</v>
      </c>
      <c r="D13" s="81">
        <f>IF(I11="","",I11)</f>
        <v>1</v>
      </c>
      <c r="E13" s="81"/>
      <c r="F13" s="152">
        <f>IF(J12="","",J12)</f>
        <v>6</v>
      </c>
      <c r="G13" s="81">
        <f>IF(I12="","",I12)</f>
        <v>1</v>
      </c>
      <c r="H13" s="81"/>
      <c r="I13" s="78"/>
      <c r="J13" s="78"/>
      <c r="K13" s="78"/>
      <c r="L13" s="79">
        <v>3</v>
      </c>
      <c r="M13" s="79">
        <v>2</v>
      </c>
      <c r="N13" s="80"/>
      <c r="O13" s="221">
        <f>IF(SUM(C13:N13)=0,"",IF($C13&gt;$D13,1,0)+IF($F13&gt;$G13,1,0)+IF($I13&gt;$J13,1,0)+IF($L13&gt;$M13,1,0)+$E13+$H13+$K13+$N13)</f>
        <v>3</v>
      </c>
      <c r="P13" s="221"/>
      <c r="Q13" s="222">
        <f>IF(SUM(C13:N13)=0,"",IF(C13="",0,1)+IF(F13="",0,1)+IF(I13="",0,1)+IF(L13="",0,1))</f>
        <v>3</v>
      </c>
      <c r="R13" s="222"/>
      <c r="S13" s="82">
        <f t="shared" si="0"/>
        <v>13</v>
      </c>
      <c r="T13" s="82">
        <f t="shared" si="0"/>
        <v>4</v>
      </c>
      <c r="U13" s="223">
        <f>O13</f>
        <v>3</v>
      </c>
      <c r="V13" s="223"/>
      <c r="W13" s="223">
        <f>IF(Q13="","",(S13-T13))</f>
        <v>9</v>
      </c>
      <c r="X13" s="223"/>
      <c r="Y13" s="223">
        <f>IF(Q13="","",S13)</f>
        <v>13</v>
      </c>
      <c r="Z13" s="223"/>
      <c r="AA13" s="54">
        <f>IF(SUM(C13:N13)=0,0,U13*1000000+W13*1000+Y13)</f>
        <v>3009013</v>
      </c>
      <c r="AB13" s="337">
        <f>IF(AA13=0,"",IF(LARGE(AA$11:AA$14,1)=AA13,1,IF(LARGE(AA$11:AA$14,2)=AA13,2,IF(LARGE(AA$11:AA$14,3)=AA13,3,IF(LARGE(AA$11:AA$14,4)=AA13,4,-1)))))</f>
        <v>1</v>
      </c>
      <c r="AC13" s="337"/>
      <c r="AD13"/>
      <c r="AE13"/>
    </row>
    <row r="14" spans="1:31" ht="30" customHeight="1">
      <c r="A14" s="57" t="str">
        <f>VLOOKUP("A1",'zoznam hracov_list of players'!$A$24:$K$31,2,0)</f>
        <v>P403</v>
      </c>
      <c r="B14" s="65" t="str">
        <f>VLOOKUP("A4",'zoznam hracov_list of players'!A$24:K$31,11,0)</f>
        <v>Trószyńska, Walczyk, POL (TW)</v>
      </c>
      <c r="C14" s="81">
        <f>IF(M11="","",M11)</f>
        <v>1</v>
      </c>
      <c r="D14" s="81">
        <f>IF(L11="","",L11)</f>
        <v>7</v>
      </c>
      <c r="E14" s="81"/>
      <c r="F14" s="81">
        <f>IF(M12="","",M12)</f>
        <v>3</v>
      </c>
      <c r="G14" s="81">
        <f>IF(L12="","",L12)</f>
        <v>1</v>
      </c>
      <c r="H14" s="81"/>
      <c r="I14" s="81">
        <f>IF(M13="","",M13)</f>
        <v>2</v>
      </c>
      <c r="J14" s="81">
        <f>IF(L13="","",L13)</f>
        <v>3</v>
      </c>
      <c r="K14" s="149"/>
      <c r="L14" s="150"/>
      <c r="M14" s="150"/>
      <c r="N14" s="151"/>
      <c r="O14" s="221">
        <f>IF(SUM(C14:N14)=0,"",IF($C14&gt;$D14,1,0)+IF($F14&gt;$G14,1,0)+IF($I14&gt;$J14,1,0)+IF($L14&gt;$M14,1,0)+$E14+$H14+$K14+$N14)</f>
        <v>1</v>
      </c>
      <c r="P14" s="221"/>
      <c r="Q14" s="222">
        <f>IF(SUM(C14:N14)=0,"",IF(C14="",0,1)+IF(F14="",0,1)+IF(I14="",0,1)+IF(L14="",0,1))</f>
        <v>3</v>
      </c>
      <c r="R14" s="222"/>
      <c r="S14" s="82">
        <f t="shared" si="0"/>
        <v>6</v>
      </c>
      <c r="T14" s="82">
        <f t="shared" si="0"/>
        <v>11</v>
      </c>
      <c r="U14" s="223">
        <f>O14</f>
        <v>1</v>
      </c>
      <c r="V14" s="223"/>
      <c r="W14" s="223">
        <f>IF(Q14="","",(S14-T14))</f>
        <v>-5</v>
      </c>
      <c r="X14" s="223"/>
      <c r="Y14" s="223">
        <f>IF(Q14="","",S14)</f>
        <v>6</v>
      </c>
      <c r="Z14" s="223"/>
      <c r="AA14" s="54">
        <f>IF(SUM(C14:N14)=0,0,U14*1000000+W14*1000+Y14)</f>
        <v>995006</v>
      </c>
      <c r="AB14" s="211">
        <f>IF(AA14=0,"",IF(LARGE(AA$11:AA$14,1)=AA14,1,IF(LARGE(AA$11:AA$14,2)=AA14,2,IF(LARGE(AA$11:AA$14,3)=AA14,3,IF(LARGE(AA$11:AA$14,4)=AA14,4,-1)))))</f>
        <v>3</v>
      </c>
      <c r="AC14" s="211"/>
      <c r="AD14"/>
      <c r="AE14"/>
    </row>
    <row r="16" spans="1:31" ht="15" customHeight="1">
      <c r="A16" s="216" t="s">
        <v>175</v>
      </c>
      <c r="B16" s="217"/>
      <c r="C16" s="209" t="str">
        <f>A18</f>
        <v>P408</v>
      </c>
      <c r="D16" s="209"/>
      <c r="E16" s="58"/>
      <c r="F16" s="209" t="str">
        <f>A19</f>
        <v>P407</v>
      </c>
      <c r="G16" s="209"/>
      <c r="H16" s="58"/>
      <c r="I16" s="209" t="str">
        <f>A20</f>
        <v>P406</v>
      </c>
      <c r="J16" s="209"/>
      <c r="K16" s="58"/>
      <c r="L16" s="209" t="str">
        <f>A21</f>
        <v>P405</v>
      </c>
      <c r="M16" s="209"/>
      <c r="N16" s="59"/>
      <c r="O16" s="202" t="s">
        <v>26</v>
      </c>
      <c r="P16" s="202"/>
      <c r="Q16" s="202" t="s">
        <v>27</v>
      </c>
      <c r="R16" s="202"/>
      <c r="S16" s="202" t="s">
        <v>28</v>
      </c>
      <c r="T16" s="202"/>
      <c r="U16" s="202" t="s">
        <v>57</v>
      </c>
      <c r="V16" s="202"/>
      <c r="W16" s="202" t="s">
        <v>58</v>
      </c>
      <c r="X16" s="202"/>
      <c r="Y16" s="202" t="s">
        <v>59</v>
      </c>
      <c r="Z16" s="202"/>
      <c r="AA16" s="60"/>
      <c r="AB16" s="210" t="s">
        <v>29</v>
      </c>
      <c r="AC16" s="210"/>
      <c r="AD16"/>
      <c r="AE16"/>
    </row>
    <row r="17" spans="1:29" s="1" customFormat="1" ht="65.25" customHeight="1">
      <c r="A17" s="218"/>
      <c r="B17" s="219"/>
      <c r="C17" s="220" t="str">
        <f>B18</f>
        <v>Prášil, Mihová, SVK/2 (PM)</v>
      </c>
      <c r="D17" s="220"/>
      <c r="E17" s="148" t="s">
        <v>2</v>
      </c>
      <c r="F17" s="220" t="str">
        <f>B19</f>
        <v>Kaas, Želko, CZE/CRO (KŽ)</v>
      </c>
      <c r="G17" s="220"/>
      <c r="H17" s="148" t="s">
        <v>2</v>
      </c>
      <c r="I17" s="220" t="str">
        <f>B20</f>
        <v>Hegedűs, Berkes, Szabó, HUN (HBS)</v>
      </c>
      <c r="J17" s="220"/>
      <c r="K17" s="58" t="s">
        <v>2</v>
      </c>
      <c r="L17" s="220" t="str">
        <f>B21</f>
        <v>Thompson, Andrejčík, ENG/SVK (TA)</v>
      </c>
      <c r="M17" s="220"/>
      <c r="N17" s="61" t="s">
        <v>2</v>
      </c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60"/>
      <c r="AB17" s="210"/>
      <c r="AC17" s="210"/>
    </row>
    <row r="18" spans="1:31" ht="30" customHeight="1">
      <c r="A18" s="57" t="str">
        <f>VLOOKUP("B1",'zoznam hracov_list of players'!$A$24:$K$31,2,0)</f>
        <v>P408</v>
      </c>
      <c r="B18" s="65" t="str">
        <f>VLOOKUP("B1",'zoznam hracov_list of players'!A$24:K$31,11,0)</f>
        <v>Prášil, Mihová, SVK/2 (PM)</v>
      </c>
      <c r="C18" s="78"/>
      <c r="D18" s="78"/>
      <c r="E18" s="78"/>
      <c r="F18" s="79">
        <v>3</v>
      </c>
      <c r="G18" s="79">
        <v>4</v>
      </c>
      <c r="H18" s="79"/>
      <c r="I18" s="79">
        <v>3</v>
      </c>
      <c r="J18" s="79">
        <v>10</v>
      </c>
      <c r="K18" s="79"/>
      <c r="L18" s="79">
        <v>1</v>
      </c>
      <c r="M18" s="79">
        <v>15</v>
      </c>
      <c r="N18" s="80"/>
      <c r="O18" s="221">
        <f>IF(SUM(C18:N18)=0,"",IF($C18&gt;$D18,1,0)+IF($F18&gt;$G18,1,0)+IF($I18&gt;$J18,1,0)+IF($L18&gt;$M18,1,0)+$E18+$H18+$K18+$N18)</f>
        <v>0</v>
      </c>
      <c r="P18" s="221"/>
      <c r="Q18" s="222">
        <f>IF(SUM(C18:N18)=0,"",IF(C18="",0,1)+IF(F18="",0,1)+IF(I18="",0,1)+IF(L18="",0,1))</f>
        <v>3</v>
      </c>
      <c r="R18" s="222"/>
      <c r="S18" s="82">
        <f aca="true" t="shared" si="1" ref="S18:T21">IF(AND(C18="",F18="",I18="",L18=""),"",N(C18)+N(F18)+N(I18)+N(L18))</f>
        <v>7</v>
      </c>
      <c r="T18" s="82">
        <f t="shared" si="1"/>
        <v>29</v>
      </c>
      <c r="U18" s="223">
        <f>O18</f>
        <v>0</v>
      </c>
      <c r="V18" s="223"/>
      <c r="W18" s="223">
        <f>IF(Q18="","",(S18-T18))</f>
        <v>-22</v>
      </c>
      <c r="X18" s="223"/>
      <c r="Y18" s="223">
        <f>IF(Q18="","",S18)</f>
        <v>7</v>
      </c>
      <c r="Z18" s="223"/>
      <c r="AA18" s="54">
        <f>IF(SUM(C18:N18)=0,0,U18*1000000+W18*1000+Y18)</f>
        <v>-21993</v>
      </c>
      <c r="AB18" s="211">
        <f>IF(AA18=0,"",IF(LARGE(AA$18:AA$21,1)=AA18,1,IF(LARGE(AA$18:AA$21,2)=AA18,2,IF(LARGE(AA$18:AA$21,3)=AA18,3,IF(LARGE(AA$18:AA$21,4)=AA18,4,-1)))))</f>
        <v>4</v>
      </c>
      <c r="AC18" s="211"/>
      <c r="AD18"/>
      <c r="AE18"/>
    </row>
    <row r="19" spans="1:31" ht="30" customHeight="1">
      <c r="A19" s="57" t="str">
        <f>VLOOKUP("B2",'zoznam hracov_list of players'!$A$24:$K$31,2,0)</f>
        <v>P407</v>
      </c>
      <c r="B19" s="65" t="str">
        <f>VLOOKUP("B2",'zoznam hracov_list of players'!A$24:K$31,11,0)</f>
        <v>Kaas, Želko, CZE/CRO (KŽ)</v>
      </c>
      <c r="C19" s="81">
        <f>IF(G18="","",G18)</f>
        <v>4</v>
      </c>
      <c r="D19" s="81">
        <f>IF(F18="","",F18)</f>
        <v>3</v>
      </c>
      <c r="E19" s="81"/>
      <c r="F19" s="78"/>
      <c r="G19" s="78"/>
      <c r="H19" s="78"/>
      <c r="I19" s="79">
        <v>1</v>
      </c>
      <c r="J19" s="79">
        <v>12</v>
      </c>
      <c r="K19" s="79"/>
      <c r="L19" s="79">
        <v>2</v>
      </c>
      <c r="M19" s="79">
        <v>6</v>
      </c>
      <c r="N19" s="80"/>
      <c r="O19" s="221">
        <f>IF(SUM(C19:N19)=0,"",IF($C19&gt;$D19,1,0)+IF($F19&gt;$G19,1,0)+IF($I19&gt;$J19,1,0)+IF($L19&gt;$M19,1,0)+$E19+$H19+$K19+$N19)</f>
        <v>1</v>
      </c>
      <c r="P19" s="221"/>
      <c r="Q19" s="222">
        <f>IF(SUM(C19:N19)=0,"",IF(C19="",0,1)+IF(F19="",0,1)+IF(I19="",0,1)+IF(L19="",0,1))</f>
        <v>3</v>
      </c>
      <c r="R19" s="222"/>
      <c r="S19" s="82">
        <f t="shared" si="1"/>
        <v>7</v>
      </c>
      <c r="T19" s="82">
        <f t="shared" si="1"/>
        <v>21</v>
      </c>
      <c r="U19" s="223">
        <f>O19</f>
        <v>1</v>
      </c>
      <c r="V19" s="223"/>
      <c r="W19" s="223">
        <f>IF(Q19="","",(S19-T19))</f>
        <v>-14</v>
      </c>
      <c r="X19" s="223"/>
      <c r="Y19" s="223">
        <f>IF(Q19="","",S19)</f>
        <v>7</v>
      </c>
      <c r="Z19" s="223"/>
      <c r="AA19" s="54">
        <f>IF(SUM(C19:N19)=0,0,U19*1000000+W19*1000+Y19)</f>
        <v>986007</v>
      </c>
      <c r="AB19" s="211">
        <f>IF(AA19=0,"",IF(LARGE(AA$18:AA$21,1)=AA19,1,IF(LARGE(AA$18:AA$21,2)=AA19,2,IF(LARGE(AA$18:AA$21,3)=AA19,3,IF(LARGE(AA$18:AA$21,4)=AA19,4,-1)))))</f>
        <v>3</v>
      </c>
      <c r="AC19" s="211"/>
      <c r="AD19"/>
      <c r="AE19"/>
    </row>
    <row r="20" spans="1:31" ht="30" customHeight="1">
      <c r="A20" s="57" t="str">
        <f>VLOOKUP("B3",'zoznam hracov_list of players'!$A$24:$K$31,2,0)</f>
        <v>P406</v>
      </c>
      <c r="B20" s="65" t="str">
        <f>VLOOKUP("B3",'zoznam hracov_list of players'!A$24:K$31,11,0)</f>
        <v>Hegedűs, Berkes, Szabó, HUN (HBS)</v>
      </c>
      <c r="C20" s="81">
        <f>IF(J18="","",J18)</f>
        <v>10</v>
      </c>
      <c r="D20" s="81">
        <f>IF(I18="","",I18)</f>
        <v>3</v>
      </c>
      <c r="E20" s="81"/>
      <c r="F20" s="152">
        <f>IF(J19="","",J19)</f>
        <v>12</v>
      </c>
      <c r="G20" s="81">
        <f>IF(I19="","",I19)</f>
        <v>1</v>
      </c>
      <c r="H20" s="81"/>
      <c r="I20" s="78"/>
      <c r="J20" s="78"/>
      <c r="K20" s="78"/>
      <c r="L20" s="79">
        <v>2</v>
      </c>
      <c r="M20" s="79">
        <v>7</v>
      </c>
      <c r="N20" s="80"/>
      <c r="O20" s="221">
        <f>IF(SUM(C20:N20)=0,"",IF($C20&gt;$D20,1,0)+IF($F20&gt;$G20,1,0)+IF($I20&gt;$J20,1,0)+IF($L20&gt;$M20,1,0)+$E20+$H20+$K20+$N20)</f>
        <v>2</v>
      </c>
      <c r="P20" s="221"/>
      <c r="Q20" s="222">
        <f>IF(SUM(C20:N20)=0,"",IF(C20="",0,1)+IF(F20="",0,1)+IF(I20="",0,1)+IF(L20="",0,1))</f>
        <v>3</v>
      </c>
      <c r="R20" s="222"/>
      <c r="S20" s="82">
        <f t="shared" si="1"/>
        <v>24</v>
      </c>
      <c r="T20" s="82">
        <f t="shared" si="1"/>
        <v>11</v>
      </c>
      <c r="U20" s="223">
        <f>O20</f>
        <v>2</v>
      </c>
      <c r="V20" s="223"/>
      <c r="W20" s="223">
        <f>IF(Q20="","",(S20-T20))</f>
        <v>13</v>
      </c>
      <c r="X20" s="223"/>
      <c r="Y20" s="223">
        <f>IF(Q20="","",S20)</f>
        <v>24</v>
      </c>
      <c r="Z20" s="223"/>
      <c r="AA20" s="54">
        <f>IF(SUM(C20:N20)=0,0,U20*1000000+W20*1000+Y20)</f>
        <v>2013024</v>
      </c>
      <c r="AB20" s="337">
        <f>IF(AA20=0,"",IF(LARGE(AA$18:AA$21,1)=AA20,1,IF(LARGE(AA$18:AA$21,2)=AA20,2,IF(LARGE(AA$18:AA$21,3)=AA20,3,IF(LARGE(AA$18:AA$21,4)=AA20,4,-1)))))</f>
        <v>2</v>
      </c>
      <c r="AC20" s="337"/>
      <c r="AD20"/>
      <c r="AE20"/>
    </row>
    <row r="21" spans="1:32" ht="30" customHeight="1">
      <c r="A21" s="57" t="str">
        <f>VLOOKUP("B4",'zoznam hracov_list of players'!$A$24:$K$31,2,0)</f>
        <v>P405</v>
      </c>
      <c r="B21" s="65" t="str">
        <f>VLOOKUP("B4",'zoznam hracov_list of players'!A$24:K$31,11,0)</f>
        <v>Thompson, Andrejčík, ENG/SVK (TA)</v>
      </c>
      <c r="C21" s="81">
        <f>IF(M18="","",M18)</f>
        <v>15</v>
      </c>
      <c r="D21" s="81">
        <f>IF(L18="","",L18)</f>
        <v>1</v>
      </c>
      <c r="E21" s="81"/>
      <c r="F21" s="81">
        <f>IF(M19="","",M19)</f>
        <v>6</v>
      </c>
      <c r="G21" s="81">
        <f>IF(L19="","",L19)</f>
        <v>2</v>
      </c>
      <c r="H21" s="81"/>
      <c r="I21" s="81">
        <f>IF(M20="","",M20)</f>
        <v>7</v>
      </c>
      <c r="J21" s="81">
        <f>IF(L20="","",L20)</f>
        <v>2</v>
      </c>
      <c r="K21" s="149"/>
      <c r="L21" s="150"/>
      <c r="M21" s="150"/>
      <c r="N21" s="151"/>
      <c r="O21" s="221">
        <f>IF(SUM(C21:N21)=0,"",IF($C21&gt;$D21,1,0)+IF($F21&gt;$G21,1,0)+IF($I21&gt;$J21,1,0)+IF($L21&gt;$M21,1,0)+$E21+$H21+$K21+$N21)</f>
        <v>3</v>
      </c>
      <c r="P21" s="221"/>
      <c r="Q21" s="222">
        <f>IF(SUM(C21:N21)=0,"",IF(C21="",0,1)+IF(F21="",0,1)+IF(I21="",0,1)+IF(L21="",0,1))</f>
        <v>3</v>
      </c>
      <c r="R21" s="222"/>
      <c r="S21" s="82">
        <f t="shared" si="1"/>
        <v>28</v>
      </c>
      <c r="T21" s="82">
        <f t="shared" si="1"/>
        <v>5</v>
      </c>
      <c r="U21" s="223">
        <f>O21</f>
        <v>3</v>
      </c>
      <c r="V21" s="223"/>
      <c r="W21" s="223">
        <f>IF(Q21="","",(S21-T21))</f>
        <v>23</v>
      </c>
      <c r="X21" s="223"/>
      <c r="Y21" s="223">
        <f>IF(Q21="","",S21)</f>
        <v>28</v>
      </c>
      <c r="Z21" s="223"/>
      <c r="AA21" s="54">
        <f>IF(SUM(C21:N21)=0,0,U21*1000000+W21*1000+Y21)</f>
        <v>3023028</v>
      </c>
      <c r="AB21" s="337">
        <f>IF(AA21=0,"",IF(LARGE(AA$18:AA$21,1)=AA21,1,IF(LARGE(AA$18:AA$21,2)=AA21,2,IF(LARGE(AA$18:AA$21,3)=AA21,3,IF(LARGE(AA$18:AA$21,4)=AA21,4,-1)))))</f>
        <v>1</v>
      </c>
      <c r="AC21" s="337"/>
      <c r="AD21" s="49"/>
      <c r="AE21" s="49"/>
      <c r="AF21" s="49"/>
    </row>
    <row r="22" spans="1:32" s="163" customFormat="1" ht="15.75" customHeight="1" hidden="1">
      <c r="A22" s="153"/>
      <c r="B22" s="154"/>
      <c r="C22" s="155"/>
      <c r="D22" s="155"/>
      <c r="E22" s="155"/>
      <c r="F22" s="155"/>
      <c r="G22" s="155"/>
      <c r="H22" s="155"/>
      <c r="I22" s="155"/>
      <c r="J22" s="155"/>
      <c r="K22" s="156"/>
      <c r="L22" s="157"/>
      <c r="M22" s="157"/>
      <c r="N22" s="158"/>
      <c r="O22" s="159"/>
      <c r="P22" s="159"/>
      <c r="Q22" s="155"/>
      <c r="R22" s="155"/>
      <c r="S22" s="158"/>
      <c r="T22" s="158"/>
      <c r="U22" s="156"/>
      <c r="V22" s="156"/>
      <c r="W22" s="156"/>
      <c r="X22" s="156"/>
      <c r="Y22" s="156"/>
      <c r="Z22" s="156"/>
      <c r="AA22" s="160"/>
      <c r="AB22" s="161"/>
      <c r="AC22" s="161"/>
      <c r="AD22" s="162"/>
      <c r="AE22" s="162"/>
      <c r="AF22" s="162"/>
    </row>
    <row r="23" spans="1:31" ht="15" customHeight="1" hidden="1">
      <c r="A23" s="208" t="s">
        <v>54</v>
      </c>
      <c r="B23" s="208"/>
      <c r="C23" s="209" t="e">
        <f>A25</f>
        <v>#N/A</v>
      </c>
      <c r="D23" s="209"/>
      <c r="E23" s="58"/>
      <c r="F23" s="209" t="e">
        <f>A26</f>
        <v>#N/A</v>
      </c>
      <c r="G23" s="209"/>
      <c r="H23" s="58"/>
      <c r="I23" s="209" t="e">
        <f>A27</f>
        <v>#N/A</v>
      </c>
      <c r="J23" s="209"/>
      <c r="K23" s="58"/>
      <c r="L23" s="224"/>
      <c r="M23" s="224"/>
      <c r="N23" s="59"/>
      <c r="O23" s="202" t="s">
        <v>26</v>
      </c>
      <c r="P23" s="202"/>
      <c r="Q23" s="202" t="s">
        <v>27</v>
      </c>
      <c r="R23" s="202"/>
      <c r="S23" s="202" t="s">
        <v>28</v>
      </c>
      <c r="T23" s="202"/>
      <c r="U23" s="202" t="s">
        <v>57</v>
      </c>
      <c r="V23" s="202"/>
      <c r="W23" s="202" t="s">
        <v>58</v>
      </c>
      <c r="X23" s="202"/>
      <c r="Y23" s="202" t="s">
        <v>59</v>
      </c>
      <c r="Z23" s="202"/>
      <c r="AA23" s="60"/>
      <c r="AB23" s="210" t="s">
        <v>29</v>
      </c>
      <c r="AC23" s="210"/>
      <c r="AD23"/>
      <c r="AE23"/>
    </row>
    <row r="24" spans="1:29" s="1" customFormat="1" ht="57.75" customHeight="1" hidden="1">
      <c r="A24" s="208"/>
      <c r="B24" s="208"/>
      <c r="C24" s="209" t="e">
        <f>B25</f>
        <v>#N/A</v>
      </c>
      <c r="D24" s="209"/>
      <c r="E24" s="58" t="s">
        <v>2</v>
      </c>
      <c r="F24" s="209" t="e">
        <f>B26</f>
        <v>#N/A</v>
      </c>
      <c r="G24" s="209"/>
      <c r="H24" s="58" t="s">
        <v>2</v>
      </c>
      <c r="I24" s="209" t="e">
        <f>B27</f>
        <v>#N/A</v>
      </c>
      <c r="J24" s="209"/>
      <c r="K24" s="58" t="s">
        <v>2</v>
      </c>
      <c r="L24" s="224"/>
      <c r="M24" s="224"/>
      <c r="N24" s="61" t="s">
        <v>2</v>
      </c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60"/>
      <c r="AB24" s="210"/>
      <c r="AC24" s="210"/>
    </row>
    <row r="25" spans="1:31" ht="30" customHeight="1" hidden="1">
      <c r="A25" s="57" t="e">
        <f>VLOOKUP("C1",'zoznam hracov_list of players'!A$9:E$16,2,0)</f>
        <v>#N/A</v>
      </c>
      <c r="B25" s="65" t="e">
        <f>VLOOKUP("C1",'zoznam hracov_list of players'!A$9:K$17,6,0)</f>
        <v>#N/A</v>
      </c>
      <c r="C25" s="4"/>
      <c r="D25" s="4"/>
      <c r="E25" s="4"/>
      <c r="F25" s="52"/>
      <c r="G25" s="5"/>
      <c r="H25" s="5"/>
      <c r="I25" s="5"/>
      <c r="J25" s="5"/>
      <c r="K25" s="5"/>
      <c r="L25" s="5"/>
      <c r="M25" s="5"/>
      <c r="N25" s="62"/>
      <c r="O25" s="212">
        <f>IF(SUM(C25:N25)=0,"",IF($C25&gt;$D25,1,0)+IF($F25&gt;$G25,1,0)+IF($I25&gt;$J25,1,0)+IF($L25&gt;$M25,1,0)+$E25+$H25+$K25+$N25)</f>
      </c>
      <c r="P25" s="212"/>
      <c r="Q25" s="213">
        <f>IF(SUM(C25:N25)=0,"",IF(C25="",0,1)+IF(F25="",0,1)+IF(I25="",0,1)+IF(L25="",0,1))</f>
      </c>
      <c r="R25" s="213"/>
      <c r="S25" s="63">
        <f aca="true" t="shared" si="2" ref="S25:T27">IF(AND(C25="",F25="",I25="",L25=""),"",N(C25)+N(F25)+N(I25)+N(L25))</f>
      </c>
      <c r="T25" s="63">
        <f t="shared" si="2"/>
      </c>
      <c r="U25" s="214">
        <f>O25</f>
      </c>
      <c r="V25" s="214"/>
      <c r="W25" s="214">
        <f>IF(Q25="","",(S25-T25))</f>
      </c>
      <c r="X25" s="214"/>
      <c r="Y25" s="214">
        <f>IF(Q25="","",S25)</f>
      </c>
      <c r="Z25" s="214"/>
      <c r="AA25" s="54">
        <f>IF(SUM(C25:N25)=0,0,U25*1000000+W25*1000+Y25)</f>
        <v>0</v>
      </c>
      <c r="AB25" s="211">
        <f>IF(AA25=0,"",IF(LARGE($AA$25:$AA$27,1)=AA25,1,IF(LARGE($AA$25:$AA$27,2)=AA25,2,IF(LARGE($AA$25:$AA$27,3)=AA25,3,IF(LARGE($AA$25:$AA$27,4)=AA25,4,-1)))))</f>
      </c>
      <c r="AC25" s="211"/>
      <c r="AD25"/>
      <c r="AE25"/>
    </row>
    <row r="26" spans="1:31" ht="30" customHeight="1" hidden="1">
      <c r="A26" s="57" t="e">
        <f>VLOOKUP("C2",'zoznam hracov_list of players'!A$9:E$16,2,0)</f>
        <v>#N/A</v>
      </c>
      <c r="B26" s="65" t="e">
        <f>VLOOKUP("C2",'zoznam hracov_list of players'!A$9:K$17,6,0)</f>
        <v>#N/A</v>
      </c>
      <c r="C26" s="3">
        <f>IF(G25="","",G25)</f>
      </c>
      <c r="D26" s="64">
        <f>IF(F25="","",F25)</f>
      </c>
      <c r="E26" s="3"/>
      <c r="F26" s="4"/>
      <c r="G26" s="4"/>
      <c r="H26" s="4"/>
      <c r="I26" s="5"/>
      <c r="J26" s="5"/>
      <c r="K26" s="5"/>
      <c r="L26" s="5"/>
      <c r="M26" s="5"/>
      <c r="N26" s="62"/>
      <c r="O26" s="212">
        <f>IF(SUM(C26:N26)=0,"",IF($C26&gt;$D26,1,0)+IF($F26&gt;$G26,1,0)+IF($I26&gt;$J26,1,0)+IF($L26&gt;$M26,1,0)+$E26+$H26+$K26+$N26)</f>
      </c>
      <c r="P26" s="212"/>
      <c r="Q26" s="213">
        <f>IF(SUM(C26:N26)=0,"",IF(C26="",0,1)+IF(F26="",0,1)+IF(I26="",0,1)+IF(L26="",0,1))</f>
      </c>
      <c r="R26" s="213"/>
      <c r="S26" s="63">
        <f t="shared" si="2"/>
      </c>
      <c r="T26" s="63">
        <f t="shared" si="2"/>
      </c>
      <c r="U26" s="214">
        <f>O26</f>
      </c>
      <c r="V26" s="214"/>
      <c r="W26" s="215">
        <f>IF(Q26="","",(S26-T26))</f>
      </c>
      <c r="X26" s="215"/>
      <c r="Y26" s="214">
        <f>IF(Q26="","",S26)</f>
      </c>
      <c r="Z26" s="214"/>
      <c r="AA26" s="54">
        <f>IF(SUM(C26:N26)=0,0,U26*1000000+W26*1000+Y26)</f>
        <v>0</v>
      </c>
      <c r="AB26" s="211">
        <f>IF(AA26=0,"",IF(LARGE($AA$25:$AA$27,1)=AA26,1,IF(LARGE($AA$25:$AA$27,2)=AA26,2,IF(LARGE($AA$25:$AA$27,3)=AA26,3,IF(LARGE($AA$25:$AA$27,4)=AA26,4,-1)))))</f>
      </c>
      <c r="AC26" s="211"/>
      <c r="AD26"/>
      <c r="AE26"/>
    </row>
    <row r="27" spans="1:31" ht="30" customHeight="1" hidden="1">
      <c r="A27" s="57" t="e">
        <f>VLOOKUP("C3",'zoznam hracov_list of players'!A$9:E$16,2,0)</f>
        <v>#N/A</v>
      </c>
      <c r="B27" s="65" t="e">
        <f>VLOOKUP("C3",'zoznam hracov_list of players'!A$9:K$17,6,0)</f>
        <v>#N/A</v>
      </c>
      <c r="C27" s="3">
        <f>IF(J25="","",J25)</f>
      </c>
      <c r="D27" s="3">
        <f>IF(I25="","",I25)</f>
      </c>
      <c r="E27" s="3"/>
      <c r="F27" s="3">
        <f>IF(J26="","",J26)</f>
      </c>
      <c r="G27" s="3">
        <f>IF(I26="","",I26)</f>
      </c>
      <c r="H27" s="3"/>
      <c r="I27" s="4"/>
      <c r="J27" s="4"/>
      <c r="K27" s="4"/>
      <c r="L27" s="5"/>
      <c r="M27" s="5"/>
      <c r="N27" s="62"/>
      <c r="O27" s="212">
        <f>IF(SUM(C27:N27)=0,"",IF($C27&gt;$D27,1,0)+IF($F27&gt;$G27,1,0)+IF($I27&gt;$J27,1,0)+IF($L27&gt;$M27,1,0)+$E27+$H27+$K27+$N27)</f>
      </c>
      <c r="P27" s="212"/>
      <c r="Q27" s="213">
        <f>IF(SUM(C27:N27)=0,"",IF(C27="",0,1)+IF(F27="",0,1)+IF(I27="",0,1)+IF(L27="",0,1))</f>
      </c>
      <c r="R27" s="213"/>
      <c r="S27" s="63">
        <f t="shared" si="2"/>
      </c>
      <c r="T27" s="63">
        <f t="shared" si="2"/>
      </c>
      <c r="U27" s="214">
        <f>O27</f>
      </c>
      <c r="V27" s="214"/>
      <c r="W27" s="214">
        <f>IF(Q27="","",(S27-T27))</f>
      </c>
      <c r="X27" s="214"/>
      <c r="Y27" s="214">
        <f>IF(Q27="","",S27)</f>
      </c>
      <c r="Z27" s="214"/>
      <c r="AA27" s="54">
        <f>IF(SUM(C27:N27)=0,0,U27*1000000+W27*1000+Y27)</f>
        <v>0</v>
      </c>
      <c r="AB27" s="211">
        <f>IF(AA27=0,"",IF(LARGE($AA$25:$AA$27,1)=AA27,1,IF(LARGE($AA$25:$AA$27,2)=AA27,2,IF(LARGE($AA$25:$AA$27,3)=AA27,3,IF(LARGE($AA$25:$AA$27,4)=AA27,4,-1)))))</f>
      </c>
      <c r="AC27" s="211"/>
      <c r="AD27"/>
      <c r="AE27"/>
    </row>
    <row r="28" spans="1:32" ht="20.25" customHeight="1">
      <c r="A28" s="225" t="s">
        <v>60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49"/>
      <c r="AE28" s="49"/>
      <c r="AF28" s="49"/>
    </row>
  </sheetData>
  <sheetProtection/>
  <mergeCells count="128">
    <mergeCell ref="A28:AC28"/>
    <mergeCell ref="O27:P27"/>
    <mergeCell ref="Q27:R27"/>
    <mergeCell ref="U27:V27"/>
    <mergeCell ref="W27:X27"/>
    <mergeCell ref="Y27:Z27"/>
    <mergeCell ref="AB27:AC27"/>
    <mergeCell ref="O26:P26"/>
    <mergeCell ref="Q26:R26"/>
    <mergeCell ref="U26:V26"/>
    <mergeCell ref="W26:X26"/>
    <mergeCell ref="Y26:Z26"/>
    <mergeCell ref="AB26:AC26"/>
    <mergeCell ref="O25:P25"/>
    <mergeCell ref="Q25:R25"/>
    <mergeCell ref="U25:V25"/>
    <mergeCell ref="W25:X25"/>
    <mergeCell ref="Y25:Z25"/>
    <mergeCell ref="AB25:AC25"/>
    <mergeCell ref="Q23:R24"/>
    <mergeCell ref="S23:T24"/>
    <mergeCell ref="U23:V24"/>
    <mergeCell ref="W23:X24"/>
    <mergeCell ref="Y23:Z24"/>
    <mergeCell ref="AB23:AC24"/>
    <mergeCell ref="A23:B24"/>
    <mergeCell ref="C23:D23"/>
    <mergeCell ref="F23:G23"/>
    <mergeCell ref="I23:J23"/>
    <mergeCell ref="L23:M24"/>
    <mergeCell ref="O23:P24"/>
    <mergeCell ref="C24:D24"/>
    <mergeCell ref="F24:G24"/>
    <mergeCell ref="I24:J24"/>
    <mergeCell ref="O21:P21"/>
    <mergeCell ref="Q21:R21"/>
    <mergeCell ref="U21:V21"/>
    <mergeCell ref="W21:X21"/>
    <mergeCell ref="Y21:Z21"/>
    <mergeCell ref="AB21:AC21"/>
    <mergeCell ref="O20:P20"/>
    <mergeCell ref="Q20:R20"/>
    <mergeCell ref="U20:V20"/>
    <mergeCell ref="W20:X20"/>
    <mergeCell ref="Y20:Z20"/>
    <mergeCell ref="AB20:AC20"/>
    <mergeCell ref="O19:P19"/>
    <mergeCell ref="Q19:R19"/>
    <mergeCell ref="U19:V19"/>
    <mergeCell ref="W19:X19"/>
    <mergeCell ref="Y19:Z19"/>
    <mergeCell ref="AB19:AC19"/>
    <mergeCell ref="O18:P18"/>
    <mergeCell ref="Q18:R18"/>
    <mergeCell ref="U18:V18"/>
    <mergeCell ref="W18:X18"/>
    <mergeCell ref="Y18:Z18"/>
    <mergeCell ref="AB18:AC18"/>
    <mergeCell ref="Q16:R17"/>
    <mergeCell ref="S16:T17"/>
    <mergeCell ref="U16:V17"/>
    <mergeCell ref="W16:X17"/>
    <mergeCell ref="Y16:Z17"/>
    <mergeCell ref="AB16:AC17"/>
    <mergeCell ref="A16:B17"/>
    <mergeCell ref="C16:D16"/>
    <mergeCell ref="F16:G16"/>
    <mergeCell ref="I16:J16"/>
    <mergeCell ref="L16:M16"/>
    <mergeCell ref="O16:P17"/>
    <mergeCell ref="C17:D17"/>
    <mergeCell ref="F17:G17"/>
    <mergeCell ref="I17:J17"/>
    <mergeCell ref="L17:M17"/>
    <mergeCell ref="O14:P14"/>
    <mergeCell ref="Q14:R14"/>
    <mergeCell ref="U14:V14"/>
    <mergeCell ref="W14:X14"/>
    <mergeCell ref="Y14:Z14"/>
    <mergeCell ref="AB14:AC14"/>
    <mergeCell ref="O13:P13"/>
    <mergeCell ref="Q13:R13"/>
    <mergeCell ref="U13:V13"/>
    <mergeCell ref="W13:X13"/>
    <mergeCell ref="Y13:Z13"/>
    <mergeCell ref="AB13:AC13"/>
    <mergeCell ref="O12:P12"/>
    <mergeCell ref="Q12:R12"/>
    <mergeCell ref="U12:V12"/>
    <mergeCell ref="W12:X12"/>
    <mergeCell ref="Y12:Z12"/>
    <mergeCell ref="AB12:AC12"/>
    <mergeCell ref="O11:P11"/>
    <mergeCell ref="Q11:R11"/>
    <mergeCell ref="U11:V11"/>
    <mergeCell ref="W11:X11"/>
    <mergeCell ref="Y11:Z11"/>
    <mergeCell ref="AB11:AC11"/>
    <mergeCell ref="U9:V10"/>
    <mergeCell ref="W9:X10"/>
    <mergeCell ref="Y9:Z10"/>
    <mergeCell ref="AB9:AC10"/>
    <mergeCell ref="C10:D10"/>
    <mergeCell ref="F10:G10"/>
    <mergeCell ref="I10:J10"/>
    <mergeCell ref="L10:M10"/>
    <mergeCell ref="A7:E7"/>
    <mergeCell ref="F7:AC7"/>
    <mergeCell ref="A9:B10"/>
    <mergeCell ref="C9:D9"/>
    <mergeCell ref="F9:G9"/>
    <mergeCell ref="I9:J9"/>
    <mergeCell ref="L9:M9"/>
    <mergeCell ref="O9:P10"/>
    <mergeCell ref="Q9:R10"/>
    <mergeCell ref="S9:T10"/>
    <mergeCell ref="A4:E4"/>
    <mergeCell ref="F4:AC4"/>
    <mergeCell ref="A5:E5"/>
    <mergeCell ref="F5:AC5"/>
    <mergeCell ref="A6:E6"/>
    <mergeCell ref="F6:AC6"/>
    <mergeCell ref="A1:E1"/>
    <mergeCell ref="F1:AC1"/>
    <mergeCell ref="A2:E2"/>
    <mergeCell ref="F2:AC2"/>
    <mergeCell ref="A3:E3"/>
    <mergeCell ref="F3:AC3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88"/>
  <sheetViews>
    <sheetView zoomScalePageLayoutView="0" workbookViewId="0" topLeftCell="A1">
      <selection activeCell="BD28" sqref="BD28"/>
    </sheetView>
  </sheetViews>
  <sheetFormatPr defaultColWidth="9.140625" defaultRowHeight="3.75" customHeight="1"/>
  <cols>
    <col min="1" max="1" width="1.7109375" style="94" customWidth="1"/>
    <col min="2" max="13" width="1.7109375" style="11" customWidth="1"/>
    <col min="14" max="14" width="2.57421875" style="11" customWidth="1"/>
    <col min="15" max="20" width="1.7109375" style="11" customWidth="1"/>
    <col min="21" max="21" width="3.7109375" style="94" customWidth="1"/>
    <col min="22" max="24" width="1.7109375" style="11" customWidth="1"/>
    <col min="25" max="25" width="8.7109375" style="11" customWidth="1"/>
    <col min="26" max="34" width="1.7109375" style="11" customWidth="1"/>
    <col min="35" max="35" width="6.00390625" style="11" customWidth="1"/>
    <col min="36" max="38" width="1.7109375" style="11" customWidth="1"/>
    <col min="39" max="39" width="1.7109375" style="94" customWidth="1"/>
    <col min="40" max="40" width="9.7109375" style="11" customWidth="1"/>
    <col min="41" max="159" width="1.7109375" style="11" customWidth="1"/>
    <col min="160" max="16384" width="9.140625" style="11" customWidth="1"/>
  </cols>
  <sheetData>
    <row r="1" spans="8:86" ht="3.75" customHeight="1"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98"/>
      <c r="V1" s="40"/>
      <c r="W1" s="40"/>
      <c r="X1" s="40"/>
      <c r="Y1" s="40"/>
      <c r="Z1" s="40"/>
      <c r="AA1" s="40"/>
      <c r="AB1" s="40"/>
      <c r="AC1" s="40"/>
      <c r="AD1" s="44"/>
      <c r="AE1" s="40"/>
      <c r="AF1" s="40"/>
      <c r="AG1" s="40"/>
      <c r="AH1" s="40"/>
      <c r="AI1" s="40"/>
      <c r="AJ1" s="40"/>
      <c r="AK1" s="40"/>
      <c r="AL1" s="40"/>
      <c r="AM1" s="98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</row>
    <row r="2" spans="8:86" ht="3.75" customHeight="1"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98"/>
      <c r="V2" s="40"/>
      <c r="W2" s="40"/>
      <c r="X2" s="40"/>
      <c r="Y2" s="40"/>
      <c r="Z2" s="40"/>
      <c r="AA2" s="40"/>
      <c r="AB2" s="40"/>
      <c r="AC2" s="40"/>
      <c r="AD2" s="44"/>
      <c r="AE2" s="40"/>
      <c r="AF2" s="40"/>
      <c r="AG2" s="40"/>
      <c r="AH2" s="40"/>
      <c r="AI2" s="40"/>
      <c r="AJ2" s="40"/>
      <c r="AK2" s="40"/>
      <c r="AL2" s="40"/>
      <c r="AM2" s="98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</row>
    <row r="3" spans="2:86" ht="3.75" customHeight="1">
      <c r="B3" s="226" t="s">
        <v>25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7" t="s">
        <v>270</v>
      </c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8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</row>
    <row r="4" spans="2:86" ht="3.75" customHeight="1"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3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</row>
    <row r="5" spans="2:86" ht="3.75" customHeight="1"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3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</row>
    <row r="6" spans="2:86" ht="3.75" customHeight="1"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2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</row>
    <row r="7" spans="8:86" ht="3.75" customHeight="1">
      <c r="H7" s="40"/>
      <c r="I7" s="40"/>
      <c r="J7" s="40"/>
      <c r="K7" s="40"/>
      <c r="L7" s="40"/>
      <c r="M7" s="40"/>
      <c r="N7" s="40"/>
      <c r="O7" s="40"/>
      <c r="P7" s="40"/>
      <c r="Q7" s="19"/>
      <c r="R7" s="19"/>
      <c r="S7" s="19"/>
      <c r="T7" s="19"/>
      <c r="U7" s="99"/>
      <c r="V7" s="19"/>
      <c r="W7" s="19"/>
      <c r="X7" s="19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100"/>
      <c r="AN7" s="43"/>
      <c r="AO7" s="43"/>
      <c r="AP7" s="43"/>
      <c r="AQ7" s="43"/>
      <c r="AR7" s="43"/>
      <c r="AS7" s="43"/>
      <c r="AT7" s="43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</row>
    <row r="8" spans="26:101" ht="3.75" customHeight="1"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BM8" s="40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19"/>
      <c r="CH8" s="19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12"/>
      <c r="CT8" s="12"/>
      <c r="CU8" s="12"/>
      <c r="CV8" s="12"/>
      <c r="CW8" s="12"/>
    </row>
    <row r="9" spans="7:101" ht="3.75" customHeight="1"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N9" s="233" t="s">
        <v>96</v>
      </c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14"/>
      <c r="BA9" s="14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19"/>
      <c r="CH9" s="19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12"/>
      <c r="CT9" s="12"/>
      <c r="CU9" s="12"/>
      <c r="CV9" s="12"/>
      <c r="CW9" s="12"/>
    </row>
    <row r="10" spans="7:101" ht="3.75" customHeight="1"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14"/>
      <c r="BA10" s="14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19"/>
      <c r="CH10" s="19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12"/>
      <c r="CT10" s="12"/>
      <c r="CU10" s="12"/>
      <c r="CV10" s="12"/>
      <c r="CW10" s="12"/>
    </row>
    <row r="11" spans="7:101" ht="3.75" customHeight="1"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14"/>
      <c r="BA11" s="14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19"/>
      <c r="CH11" s="19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12"/>
      <c r="CT11" s="12"/>
      <c r="CU11" s="12"/>
      <c r="CV11" s="12"/>
      <c r="CW11" s="12"/>
    </row>
    <row r="12" spans="7:101" ht="3.75" customHeight="1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14"/>
      <c r="BA12" s="14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12"/>
      <c r="CT12" s="12"/>
      <c r="CU12" s="12"/>
      <c r="CV12" s="12"/>
      <c r="CW12" s="12"/>
    </row>
    <row r="13" spans="7:101" ht="3.75" customHeight="1"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V13" s="14"/>
      <c r="W13" s="14"/>
      <c r="X13" s="14"/>
      <c r="Y13" s="14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14"/>
      <c r="BA13" s="14"/>
      <c r="BB13" s="27"/>
      <c r="BC13" s="26"/>
      <c r="BD13" s="13"/>
      <c r="BE13" s="13"/>
      <c r="BF13" s="13"/>
      <c r="BG13" s="13"/>
      <c r="BH13" s="13"/>
      <c r="BI13" s="13"/>
      <c r="BJ13" s="13"/>
      <c r="BK13" s="13"/>
      <c r="BL13" s="14"/>
      <c r="BM13" s="14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12"/>
      <c r="CT13" s="12"/>
      <c r="CU13" s="12"/>
      <c r="CV13" s="12"/>
      <c r="CW13" s="12"/>
    </row>
    <row r="14" spans="7:101" ht="3.75" customHeight="1"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V14" s="14"/>
      <c r="W14" s="14"/>
      <c r="X14" s="14"/>
      <c r="Y14" s="14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14"/>
      <c r="BA14" s="14"/>
      <c r="BB14" s="234" t="s">
        <v>7</v>
      </c>
      <c r="BC14" s="234"/>
      <c r="BD14" s="235" t="str">
        <f>IF(ISNUMBER(AX27),IF(AX27+AZ29&gt;AX51+AZ50,AO27,AO51),"")</f>
        <v>Thompson, Andrejčík, ENG/SVK (TA)</v>
      </c>
      <c r="BE14" s="235"/>
      <c r="BF14" s="235"/>
      <c r="BG14" s="235"/>
      <c r="BH14" s="235"/>
      <c r="BI14" s="235"/>
      <c r="BJ14" s="235"/>
      <c r="BK14" s="235"/>
      <c r="BL14" s="235"/>
      <c r="BM14" s="235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12"/>
      <c r="CT14" s="12"/>
      <c r="CU14" s="12"/>
      <c r="CV14" s="12"/>
      <c r="CW14" s="12"/>
    </row>
    <row r="15" spans="7:101" ht="15" customHeight="1"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V15" s="14"/>
      <c r="W15" s="14"/>
      <c r="X15" s="14"/>
      <c r="Y15" s="14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14"/>
      <c r="BA15" s="14"/>
      <c r="BB15" s="234"/>
      <c r="BC15" s="234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12"/>
      <c r="CT15" s="12"/>
      <c r="CU15" s="12"/>
      <c r="CV15" s="12"/>
      <c r="CW15" s="12"/>
    </row>
    <row r="16" spans="7:101" ht="3.75" customHeight="1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V16" s="14"/>
      <c r="W16" s="14"/>
      <c r="X16" s="14"/>
      <c r="Y16" s="14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14"/>
      <c r="BA16" s="14"/>
      <c r="BB16" s="234"/>
      <c r="BC16" s="234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2"/>
      <c r="CT16" s="12"/>
      <c r="CU16" s="12"/>
      <c r="CV16" s="12"/>
      <c r="CW16" s="12"/>
    </row>
    <row r="17" spans="7:101" ht="3.75" customHeight="1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V17" s="14"/>
      <c r="W17" s="14"/>
      <c r="X17" s="14"/>
      <c r="Y17" s="14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14"/>
      <c r="BA17" s="14"/>
      <c r="BB17" s="234"/>
      <c r="BC17" s="234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12"/>
      <c r="CT17" s="12"/>
      <c r="CU17" s="12"/>
      <c r="CV17" s="12"/>
      <c r="CW17" s="12"/>
    </row>
    <row r="18" spans="1:101" ht="3.75" customHeight="1">
      <c r="A18" s="95"/>
      <c r="B18" s="24"/>
      <c r="C18" s="24"/>
      <c r="D18" s="32"/>
      <c r="E18" s="32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5"/>
      <c r="V18" s="31"/>
      <c r="W18" s="31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14"/>
      <c r="BA18" s="14"/>
      <c r="BB18" s="15"/>
      <c r="BC18" s="26"/>
      <c r="BD18" s="27"/>
      <c r="BE18" s="27"/>
      <c r="BF18" s="27"/>
      <c r="BG18" s="27"/>
      <c r="BH18" s="27"/>
      <c r="BI18" s="27"/>
      <c r="BJ18" s="27"/>
      <c r="BK18" s="27"/>
      <c r="BL18" s="14"/>
      <c r="BM18" s="14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12"/>
      <c r="CT18" s="12"/>
      <c r="CU18" s="12"/>
      <c r="CV18" s="12"/>
      <c r="CW18" s="12"/>
    </row>
    <row r="19" spans="1:101" ht="3.75" customHeight="1">
      <c r="A19" s="95"/>
      <c r="B19" s="24"/>
      <c r="C19" s="24"/>
      <c r="D19" s="32"/>
      <c r="E19" s="32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95"/>
      <c r="V19" s="31"/>
      <c r="W19" s="31"/>
      <c r="X19" s="13"/>
      <c r="Y19" s="13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14"/>
      <c r="BA19" s="14"/>
      <c r="BB19" s="234" t="s">
        <v>8</v>
      </c>
      <c r="BC19" s="234"/>
      <c r="BD19" s="235" t="str">
        <f>IF(ISNUMBER(AX27),IF(AX27+AZ29&gt;AX51+AZ50,AO51,AO27),"")</f>
        <v>Osmanovič, Komar, CRO (KO)</v>
      </c>
      <c r="BE19" s="235"/>
      <c r="BF19" s="235"/>
      <c r="BG19" s="235"/>
      <c r="BH19" s="235"/>
      <c r="BI19" s="235"/>
      <c r="BJ19" s="235"/>
      <c r="BK19" s="235"/>
      <c r="BL19" s="235"/>
      <c r="BM19" s="235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12"/>
      <c r="CT19" s="12"/>
      <c r="CU19" s="12"/>
      <c r="CV19" s="12"/>
      <c r="CW19" s="12"/>
    </row>
    <row r="20" spans="1:101" ht="15" customHeight="1">
      <c r="A20" s="95"/>
      <c r="B20" s="24"/>
      <c r="C20" s="24"/>
      <c r="D20" s="32"/>
      <c r="E20" s="32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95"/>
      <c r="V20" s="31"/>
      <c r="W20" s="31"/>
      <c r="X20" s="15"/>
      <c r="Y20" s="13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8"/>
      <c r="AL20" s="26"/>
      <c r="AM20" s="98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6"/>
      <c r="BA20" s="14"/>
      <c r="BB20" s="234"/>
      <c r="BC20" s="234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12"/>
      <c r="CT20" s="12"/>
      <c r="CU20" s="12"/>
      <c r="CV20" s="12"/>
      <c r="CW20" s="12"/>
    </row>
    <row r="21" spans="1:101" ht="3.75" customHeight="1">
      <c r="A21" s="95"/>
      <c r="B21" s="24"/>
      <c r="C21" s="24"/>
      <c r="D21" s="32"/>
      <c r="E21" s="32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95" t="str">
        <f>V21&amp;" "&amp;Z21</f>
        <v>1. A Osmanovič, Komar, CRO (KO)</v>
      </c>
      <c r="V21" s="236" t="s">
        <v>12</v>
      </c>
      <c r="W21" s="236"/>
      <c r="X21" s="236"/>
      <c r="Y21" s="236"/>
      <c r="Z21" s="237" t="str">
        <f>'Pairs BC4'!B13</f>
        <v>Osmanovič, Komar, CRO (KO)</v>
      </c>
      <c r="AA21" s="235"/>
      <c r="AB21" s="235"/>
      <c r="AC21" s="235"/>
      <c r="AD21" s="235"/>
      <c r="AE21" s="235"/>
      <c r="AF21" s="235"/>
      <c r="AG21" s="235"/>
      <c r="AH21" s="235"/>
      <c r="AI21" s="235"/>
      <c r="AJ21" s="238">
        <v>4</v>
      </c>
      <c r="AK21" s="238"/>
      <c r="AL21" s="26"/>
      <c r="AM21" s="98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6"/>
      <c r="BA21" s="14"/>
      <c r="BB21" s="234"/>
      <c r="BC21" s="234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2"/>
      <c r="CT21" s="12"/>
      <c r="CU21" s="12"/>
      <c r="CV21" s="12"/>
      <c r="CW21" s="12"/>
    </row>
    <row r="22" spans="1:101" ht="3.75" customHeight="1">
      <c r="A22" s="96"/>
      <c r="B22" s="12"/>
      <c r="C22" s="12"/>
      <c r="D22" s="12"/>
      <c r="E22" s="12"/>
      <c r="F22" s="12"/>
      <c r="G22" s="13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3"/>
      <c r="S22" s="13"/>
      <c r="T22" s="13"/>
      <c r="U22" s="99"/>
      <c r="V22" s="236"/>
      <c r="W22" s="236"/>
      <c r="X22" s="236"/>
      <c r="Y22" s="236"/>
      <c r="Z22" s="237"/>
      <c r="AA22" s="235"/>
      <c r="AB22" s="235"/>
      <c r="AC22" s="235"/>
      <c r="AD22" s="235"/>
      <c r="AE22" s="235"/>
      <c r="AF22" s="235"/>
      <c r="AG22" s="235"/>
      <c r="AH22" s="235"/>
      <c r="AI22" s="235"/>
      <c r="AJ22" s="238"/>
      <c r="AK22" s="238"/>
      <c r="AL22" s="41"/>
      <c r="AM22" s="98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6"/>
      <c r="BA22" s="14"/>
      <c r="BB22" s="234"/>
      <c r="BC22" s="234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12"/>
      <c r="CT22" s="12"/>
      <c r="CU22" s="12"/>
      <c r="CV22" s="12"/>
      <c r="CW22" s="12"/>
    </row>
    <row r="23" spans="1:101" ht="15" customHeight="1">
      <c r="A23" s="96"/>
      <c r="B23" s="12"/>
      <c r="C23" s="12"/>
      <c r="D23" s="12"/>
      <c r="E23" s="12"/>
      <c r="F23" s="12"/>
      <c r="G23" s="13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3"/>
      <c r="S23" s="13"/>
      <c r="T23" s="13"/>
      <c r="U23" s="99"/>
      <c r="V23" s="236"/>
      <c r="W23" s="236"/>
      <c r="X23" s="236"/>
      <c r="Y23" s="236"/>
      <c r="Z23" s="237"/>
      <c r="AA23" s="235"/>
      <c r="AB23" s="235"/>
      <c r="AC23" s="235"/>
      <c r="AD23" s="235"/>
      <c r="AE23" s="235"/>
      <c r="AF23" s="235"/>
      <c r="AG23" s="235"/>
      <c r="AH23" s="235"/>
      <c r="AI23" s="235"/>
      <c r="AJ23" s="238"/>
      <c r="AK23" s="238"/>
      <c r="AL23" s="239"/>
      <c r="AM23" s="98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6"/>
      <c r="BA23" s="14"/>
      <c r="BB23" s="14"/>
      <c r="BC23" s="26"/>
      <c r="BD23" s="27"/>
      <c r="BE23" s="27"/>
      <c r="BF23" s="27"/>
      <c r="BG23" s="27"/>
      <c r="BH23" s="27"/>
      <c r="BI23" s="27"/>
      <c r="BJ23" s="27"/>
      <c r="BK23" s="27"/>
      <c r="BL23" s="14"/>
      <c r="BM23" s="14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12"/>
      <c r="CT23" s="12"/>
      <c r="CU23" s="12"/>
      <c r="CV23" s="12"/>
      <c r="CW23" s="12"/>
    </row>
    <row r="24" spans="1:101" ht="3.75" customHeight="1">
      <c r="A24" s="95"/>
      <c r="B24" s="24"/>
      <c r="C24" s="24"/>
      <c r="D24" s="32"/>
      <c r="E24" s="32"/>
      <c r="F24" s="3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95"/>
      <c r="V24" s="236"/>
      <c r="W24" s="236"/>
      <c r="X24" s="236"/>
      <c r="Y24" s="236"/>
      <c r="Z24" s="237"/>
      <c r="AA24" s="235"/>
      <c r="AB24" s="235"/>
      <c r="AC24" s="235"/>
      <c r="AD24" s="235"/>
      <c r="AE24" s="235"/>
      <c r="AF24" s="235"/>
      <c r="AG24" s="235"/>
      <c r="AH24" s="235"/>
      <c r="AI24" s="235"/>
      <c r="AJ24" s="238"/>
      <c r="AK24" s="238"/>
      <c r="AL24" s="239"/>
      <c r="AM24" s="98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6"/>
      <c r="BA24" s="14"/>
      <c r="BB24" s="234" t="s">
        <v>9</v>
      </c>
      <c r="BC24" s="234"/>
      <c r="BD24" s="251" t="str">
        <f>Z79</f>
        <v>Hegedűs, Berkes, Szabó, HUN (HBS)</v>
      </c>
      <c r="BE24" s="252"/>
      <c r="BF24" s="252"/>
      <c r="BG24" s="252"/>
      <c r="BH24" s="252"/>
      <c r="BI24" s="252"/>
      <c r="BJ24" s="252"/>
      <c r="BK24" s="252"/>
      <c r="BL24" s="252"/>
      <c r="BM24" s="253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12"/>
      <c r="CT24" s="12"/>
      <c r="CU24" s="12"/>
      <c r="CV24" s="12"/>
      <c r="CW24" s="12"/>
    </row>
    <row r="25" spans="1:101" ht="3.75" customHeight="1">
      <c r="A25" s="95"/>
      <c r="B25" s="24"/>
      <c r="C25" s="24"/>
      <c r="D25" s="32"/>
      <c r="E25" s="32"/>
      <c r="F25" s="3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95"/>
      <c r="V25" s="31"/>
      <c r="W25" s="31"/>
      <c r="X25" s="15"/>
      <c r="Y25" s="13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29"/>
      <c r="AK25" s="28"/>
      <c r="AL25" s="239"/>
      <c r="AM25" s="98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26"/>
      <c r="BA25" s="14"/>
      <c r="BB25" s="234"/>
      <c r="BC25" s="234"/>
      <c r="BD25" s="254"/>
      <c r="BE25" s="244"/>
      <c r="BF25" s="244"/>
      <c r="BG25" s="244"/>
      <c r="BH25" s="244"/>
      <c r="BI25" s="244"/>
      <c r="BJ25" s="244"/>
      <c r="BK25" s="244"/>
      <c r="BL25" s="244"/>
      <c r="BM25" s="245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12"/>
      <c r="CT25" s="12"/>
      <c r="CU25" s="12"/>
      <c r="CV25" s="12"/>
      <c r="CW25" s="12"/>
    </row>
    <row r="26" spans="1:101" ht="15" customHeight="1">
      <c r="A26" s="95"/>
      <c r="B26" s="24"/>
      <c r="C26" s="24"/>
      <c r="D26" s="32"/>
      <c r="E26" s="32"/>
      <c r="F26" s="32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95"/>
      <c r="V26" s="31"/>
      <c r="W26" s="31"/>
      <c r="X26" s="13"/>
      <c r="Y26" s="13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29"/>
      <c r="AK26" s="28"/>
      <c r="AL26" s="112"/>
      <c r="AM26" s="98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26"/>
      <c r="BA26" s="14"/>
      <c r="BB26" s="234"/>
      <c r="BC26" s="234"/>
      <c r="BD26" s="254"/>
      <c r="BE26" s="244"/>
      <c r="BF26" s="244"/>
      <c r="BG26" s="244"/>
      <c r="BH26" s="244"/>
      <c r="BI26" s="244"/>
      <c r="BJ26" s="244"/>
      <c r="BK26" s="244"/>
      <c r="BL26" s="244"/>
      <c r="BM26" s="245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2"/>
      <c r="CT26" s="12"/>
      <c r="CU26" s="12"/>
      <c r="CV26" s="12"/>
      <c r="CW26" s="12"/>
    </row>
    <row r="27" spans="1:101" ht="3.75" customHeight="1">
      <c r="A27" s="95"/>
      <c r="B27" s="24"/>
      <c r="C27" s="24"/>
      <c r="D27" s="32"/>
      <c r="E27" s="32"/>
      <c r="F27" s="3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95"/>
      <c r="V27" s="31"/>
      <c r="W27" s="31"/>
      <c r="X27" s="13"/>
      <c r="Y27" s="13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29"/>
      <c r="AK27" s="28"/>
      <c r="AL27" s="112"/>
      <c r="AM27" s="95" t="str">
        <f>AN27&amp;" "&amp;AO27</f>
        <v>1. Finalist Osmanovič, Komar, CRO (KO)</v>
      </c>
      <c r="AN27" s="226" t="s">
        <v>46</v>
      </c>
      <c r="AO27" s="240" t="str">
        <f>Z21</f>
        <v>Osmanovič, Komar, CRO (KO)</v>
      </c>
      <c r="AP27" s="241"/>
      <c r="AQ27" s="241"/>
      <c r="AR27" s="241"/>
      <c r="AS27" s="241"/>
      <c r="AT27" s="241"/>
      <c r="AU27" s="241"/>
      <c r="AV27" s="241"/>
      <c r="AW27" s="242"/>
      <c r="AX27" s="249">
        <v>3</v>
      </c>
      <c r="AY27" s="249"/>
      <c r="AZ27" s="26"/>
      <c r="BA27" s="14"/>
      <c r="BB27" s="234"/>
      <c r="BC27" s="234"/>
      <c r="BD27" s="255"/>
      <c r="BE27" s="256"/>
      <c r="BF27" s="256"/>
      <c r="BG27" s="256"/>
      <c r="BH27" s="256"/>
      <c r="BI27" s="256"/>
      <c r="BJ27" s="256"/>
      <c r="BK27" s="256"/>
      <c r="BL27" s="256"/>
      <c r="BM27" s="257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12"/>
      <c r="CT27" s="12"/>
      <c r="CU27" s="12"/>
      <c r="CV27" s="12"/>
      <c r="CW27" s="12"/>
    </row>
    <row r="28" spans="1:101" ht="3.75" customHeight="1">
      <c r="A28" s="96"/>
      <c r="B28" s="12"/>
      <c r="C28" s="12"/>
      <c r="D28" s="12"/>
      <c r="E28" s="12"/>
      <c r="F28" s="12"/>
      <c r="G28" s="13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3"/>
      <c r="S28" s="13"/>
      <c r="T28" s="13"/>
      <c r="U28" s="99"/>
      <c r="V28" s="13"/>
      <c r="W28" s="30"/>
      <c r="X28" s="13"/>
      <c r="Y28" s="13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29"/>
      <c r="AK28" s="28"/>
      <c r="AL28" s="112"/>
      <c r="AM28" s="101"/>
      <c r="AN28" s="226"/>
      <c r="AO28" s="243"/>
      <c r="AP28" s="244"/>
      <c r="AQ28" s="244"/>
      <c r="AR28" s="244"/>
      <c r="AS28" s="244"/>
      <c r="AT28" s="244"/>
      <c r="AU28" s="244"/>
      <c r="AV28" s="244"/>
      <c r="AW28" s="245"/>
      <c r="AX28" s="249"/>
      <c r="AY28" s="249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13"/>
      <c r="BN28" s="40"/>
      <c r="BO28" s="18"/>
      <c r="BP28" s="18"/>
      <c r="BQ28" s="18"/>
      <c r="BR28" s="18"/>
      <c r="BS28" s="18"/>
      <c r="BT28" s="18"/>
      <c r="BU28" s="18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12"/>
      <c r="CT28" s="12"/>
      <c r="CU28" s="12"/>
      <c r="CV28" s="12"/>
      <c r="CW28" s="12"/>
    </row>
    <row r="29" spans="1:101" ht="15" customHeight="1">
      <c r="A29" s="96"/>
      <c r="B29" s="12"/>
      <c r="C29" s="12"/>
      <c r="D29" s="12"/>
      <c r="E29" s="12"/>
      <c r="F29" s="12"/>
      <c r="G29" s="13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3"/>
      <c r="S29" s="13"/>
      <c r="T29" s="13"/>
      <c r="U29" s="99"/>
      <c r="V29" s="13"/>
      <c r="W29" s="30"/>
      <c r="X29" s="13"/>
      <c r="Y29" s="13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29"/>
      <c r="AK29" s="28"/>
      <c r="AL29" s="112"/>
      <c r="AM29" s="98"/>
      <c r="AN29" s="226"/>
      <c r="AO29" s="243"/>
      <c r="AP29" s="244"/>
      <c r="AQ29" s="244"/>
      <c r="AR29" s="244"/>
      <c r="AS29" s="244"/>
      <c r="AT29" s="244"/>
      <c r="AU29" s="244"/>
      <c r="AV29" s="244"/>
      <c r="AW29" s="245"/>
      <c r="AX29" s="249"/>
      <c r="AY29" s="249"/>
      <c r="AZ29" s="239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13"/>
      <c r="BM29" s="15"/>
      <c r="BN29" s="24"/>
      <c r="BO29" s="24"/>
      <c r="BP29" s="24"/>
      <c r="BQ29" s="24"/>
      <c r="BR29" s="24"/>
      <c r="BS29" s="24"/>
      <c r="BT29" s="24"/>
      <c r="BU29" s="24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12"/>
      <c r="CT29" s="12"/>
      <c r="CU29" s="12"/>
      <c r="CV29" s="12"/>
      <c r="CW29" s="12"/>
    </row>
    <row r="30" spans="1:101" ht="3.75" customHeight="1">
      <c r="A30" s="95"/>
      <c r="B30" s="24"/>
      <c r="C30" s="24"/>
      <c r="D30" s="32"/>
      <c r="E30" s="32"/>
      <c r="F30" s="3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95"/>
      <c r="V30" s="31"/>
      <c r="W30" s="31"/>
      <c r="X30" s="13"/>
      <c r="Y30" s="13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29"/>
      <c r="AK30" s="28"/>
      <c r="AL30" s="112"/>
      <c r="AM30" s="98"/>
      <c r="AN30" s="226"/>
      <c r="AO30" s="246"/>
      <c r="AP30" s="247"/>
      <c r="AQ30" s="247"/>
      <c r="AR30" s="247"/>
      <c r="AS30" s="247"/>
      <c r="AT30" s="247"/>
      <c r="AU30" s="247"/>
      <c r="AV30" s="247"/>
      <c r="AW30" s="248"/>
      <c r="AX30" s="249"/>
      <c r="AY30" s="249"/>
      <c r="AZ30" s="239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13"/>
      <c r="BM30" s="15"/>
      <c r="BN30" s="24"/>
      <c r="BO30" s="24"/>
      <c r="BP30" s="24"/>
      <c r="BQ30" s="24"/>
      <c r="BR30" s="24"/>
      <c r="BS30" s="24"/>
      <c r="BT30" s="24"/>
      <c r="BU30" s="24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12"/>
      <c r="CT30" s="12"/>
      <c r="CU30" s="12"/>
      <c r="CV30" s="12"/>
      <c r="CW30" s="12"/>
    </row>
    <row r="31" spans="1:101" ht="3.75" customHeight="1">
      <c r="A31" s="95"/>
      <c r="B31" s="24"/>
      <c r="C31" s="24"/>
      <c r="D31" s="32"/>
      <c r="E31" s="32"/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95"/>
      <c r="V31" s="31"/>
      <c r="W31" s="31"/>
      <c r="X31" s="13"/>
      <c r="Y31" s="13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29"/>
      <c r="AK31" s="28"/>
      <c r="AL31" s="112"/>
      <c r="AM31" s="98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36"/>
      <c r="AY31" s="35"/>
      <c r="AZ31" s="239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13"/>
      <c r="BM31" s="15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3"/>
      <c r="CF31" s="23"/>
      <c r="CG31" s="19"/>
      <c r="CH31" s="19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2"/>
      <c r="CT31" s="12"/>
      <c r="CU31" s="12"/>
      <c r="CV31" s="12"/>
      <c r="CW31" s="12"/>
    </row>
    <row r="32" spans="1:101" ht="3.75" customHeight="1">
      <c r="A32" s="95"/>
      <c r="B32" s="24"/>
      <c r="C32" s="24"/>
      <c r="D32" s="32"/>
      <c r="E32" s="32"/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95"/>
      <c r="V32" s="31"/>
      <c r="W32" s="31"/>
      <c r="X32" s="15"/>
      <c r="Y32" s="13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29"/>
      <c r="AK32" s="28"/>
      <c r="AL32" s="250"/>
      <c r="AM32" s="98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36"/>
      <c r="AY32" s="35"/>
      <c r="AZ32" s="112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13"/>
      <c r="BM32" s="13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3"/>
      <c r="CF32" s="23"/>
      <c r="CG32" s="19"/>
      <c r="CH32" s="19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2"/>
      <c r="CT32" s="12"/>
      <c r="CU32" s="12"/>
      <c r="CV32" s="12"/>
      <c r="CW32" s="12"/>
    </row>
    <row r="33" spans="1:101" ht="3.75" customHeight="1">
      <c r="A33" s="95"/>
      <c r="B33" s="24"/>
      <c r="C33" s="24"/>
      <c r="D33" s="32"/>
      <c r="E33" s="32"/>
      <c r="F33" s="3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5" t="str">
        <f>V33&amp;" "&amp;Z33</f>
        <v>2. B Hegedűs, Berkes, Szabó, HUN (HBS)</v>
      </c>
      <c r="V33" s="251" t="s">
        <v>79</v>
      </c>
      <c r="W33" s="252"/>
      <c r="X33" s="252"/>
      <c r="Y33" s="253"/>
      <c r="Z33" s="237" t="str">
        <f>'Pairs BC4'!B20</f>
        <v>Hegedűs, Berkes, Szabó, HUN (HBS)</v>
      </c>
      <c r="AA33" s="235"/>
      <c r="AB33" s="235"/>
      <c r="AC33" s="235"/>
      <c r="AD33" s="235"/>
      <c r="AE33" s="235"/>
      <c r="AF33" s="235"/>
      <c r="AG33" s="235"/>
      <c r="AH33" s="235"/>
      <c r="AI33" s="235"/>
      <c r="AJ33" s="258">
        <v>1</v>
      </c>
      <c r="AK33" s="258"/>
      <c r="AL33" s="250"/>
      <c r="AM33" s="98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39"/>
      <c r="AY33" s="39"/>
      <c r="AZ33" s="112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13"/>
      <c r="BN33" s="19"/>
      <c r="BO33" s="18"/>
      <c r="BP33" s="18"/>
      <c r="BQ33" s="18"/>
      <c r="BR33" s="18"/>
      <c r="BS33" s="18"/>
      <c r="BT33" s="18"/>
      <c r="BU33" s="18"/>
      <c r="BV33" s="24"/>
      <c r="BW33" s="24"/>
      <c r="BX33" s="24"/>
      <c r="BY33" s="24"/>
      <c r="BZ33" s="24"/>
      <c r="CA33" s="24"/>
      <c r="CB33" s="24"/>
      <c r="CC33" s="24"/>
      <c r="CD33" s="24"/>
      <c r="CE33" s="23"/>
      <c r="CF33" s="23"/>
      <c r="CG33" s="24"/>
      <c r="CH33" s="19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2"/>
      <c r="CT33" s="12"/>
      <c r="CU33" s="12"/>
      <c r="CV33" s="12"/>
      <c r="CW33" s="12"/>
    </row>
    <row r="34" spans="1:101" ht="15" customHeight="1">
      <c r="A34" s="96"/>
      <c r="B34" s="12"/>
      <c r="C34" s="12"/>
      <c r="D34" s="12"/>
      <c r="E34" s="12"/>
      <c r="F34" s="12"/>
      <c r="G34" s="13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3"/>
      <c r="S34" s="13"/>
      <c r="T34" s="13"/>
      <c r="U34" s="99"/>
      <c r="V34" s="254"/>
      <c r="W34" s="244"/>
      <c r="X34" s="244"/>
      <c r="Y34" s="245"/>
      <c r="Z34" s="237"/>
      <c r="AA34" s="235"/>
      <c r="AB34" s="235"/>
      <c r="AC34" s="235"/>
      <c r="AD34" s="235"/>
      <c r="AE34" s="235"/>
      <c r="AF34" s="235"/>
      <c r="AG34" s="235"/>
      <c r="AH34" s="235"/>
      <c r="AI34" s="235"/>
      <c r="AJ34" s="258"/>
      <c r="AK34" s="258"/>
      <c r="AL34" s="250"/>
      <c r="AM34" s="98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39"/>
      <c r="AY34" s="39"/>
      <c r="AZ34" s="112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13"/>
      <c r="BN34" s="19"/>
      <c r="BO34" s="18"/>
      <c r="BP34" s="18"/>
      <c r="BQ34" s="18"/>
      <c r="BR34" s="18"/>
      <c r="BS34" s="18"/>
      <c r="BT34" s="18"/>
      <c r="BU34" s="18"/>
      <c r="BV34" s="24"/>
      <c r="BW34" s="24"/>
      <c r="BX34" s="24"/>
      <c r="BY34" s="24"/>
      <c r="BZ34" s="24"/>
      <c r="CA34" s="24"/>
      <c r="CB34" s="24"/>
      <c r="CC34" s="24"/>
      <c r="CD34" s="24"/>
      <c r="CE34" s="23"/>
      <c r="CF34" s="23"/>
      <c r="CG34" s="24"/>
      <c r="CH34" s="19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2"/>
      <c r="CT34" s="12"/>
      <c r="CU34" s="12"/>
      <c r="CV34" s="12"/>
      <c r="CW34" s="12"/>
    </row>
    <row r="35" spans="1:101" ht="3.75" customHeight="1">
      <c r="A35" s="96"/>
      <c r="B35" s="12"/>
      <c r="C35" s="12"/>
      <c r="D35" s="12"/>
      <c r="E35" s="12"/>
      <c r="F35" s="12"/>
      <c r="G35" s="13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3"/>
      <c r="S35" s="13"/>
      <c r="T35" s="13"/>
      <c r="U35" s="99"/>
      <c r="V35" s="254"/>
      <c r="W35" s="244"/>
      <c r="X35" s="244"/>
      <c r="Y35" s="245"/>
      <c r="Z35" s="237"/>
      <c r="AA35" s="235"/>
      <c r="AB35" s="235"/>
      <c r="AC35" s="235"/>
      <c r="AD35" s="235"/>
      <c r="AE35" s="235"/>
      <c r="AF35" s="235"/>
      <c r="AG35" s="235"/>
      <c r="AH35" s="235"/>
      <c r="AI35" s="235"/>
      <c r="AJ35" s="258"/>
      <c r="AK35" s="258"/>
      <c r="AL35" s="113"/>
      <c r="AM35" s="102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39"/>
      <c r="AY35" s="39"/>
      <c r="AZ35" s="115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13"/>
      <c r="BN35" s="19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20"/>
      <c r="CG35" s="24"/>
      <c r="CH35" s="19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2"/>
      <c r="CT35" s="12"/>
      <c r="CU35" s="12"/>
      <c r="CV35" s="12"/>
      <c r="CW35" s="12"/>
    </row>
    <row r="36" spans="1:101" ht="3.75" customHeight="1">
      <c r="A36" s="95"/>
      <c r="B36" s="24"/>
      <c r="C36" s="24"/>
      <c r="D36" s="32"/>
      <c r="E36" s="32"/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5"/>
      <c r="V36" s="255"/>
      <c r="W36" s="256"/>
      <c r="X36" s="256"/>
      <c r="Y36" s="257"/>
      <c r="Z36" s="237"/>
      <c r="AA36" s="235"/>
      <c r="AB36" s="235"/>
      <c r="AC36" s="235"/>
      <c r="AD36" s="235"/>
      <c r="AE36" s="235"/>
      <c r="AF36" s="235"/>
      <c r="AG36" s="235"/>
      <c r="AH36" s="235"/>
      <c r="AI36" s="235"/>
      <c r="AJ36" s="258"/>
      <c r="AK36" s="258"/>
      <c r="AL36" s="114"/>
      <c r="AM36" s="102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39"/>
      <c r="AY36" s="39"/>
      <c r="AZ36" s="115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13"/>
      <c r="BN36" s="19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20"/>
      <c r="CG36" s="19"/>
      <c r="CH36" s="19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2"/>
      <c r="CT36" s="12"/>
      <c r="CU36" s="12"/>
      <c r="CV36" s="12"/>
      <c r="CW36" s="12"/>
    </row>
    <row r="37" spans="1:101" ht="3.75" customHeight="1">
      <c r="A37" s="95"/>
      <c r="B37" s="24"/>
      <c r="C37" s="24"/>
      <c r="D37" s="32"/>
      <c r="E37" s="32"/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5"/>
      <c r="V37" s="31"/>
      <c r="W37" s="31"/>
      <c r="X37" s="15"/>
      <c r="Y37" s="13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29"/>
      <c r="AK37" s="28"/>
      <c r="AL37" s="114"/>
      <c r="AM37" s="102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39"/>
      <c r="AY37" s="39"/>
      <c r="AZ37" s="115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13"/>
      <c r="BN37" s="19"/>
      <c r="BO37" s="18"/>
      <c r="BP37" s="18"/>
      <c r="BQ37" s="18"/>
      <c r="BR37" s="18"/>
      <c r="BS37" s="18"/>
      <c r="CF37" s="20"/>
      <c r="CG37" s="19"/>
      <c r="CH37" s="19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2"/>
      <c r="CT37" s="12"/>
      <c r="CU37" s="12"/>
      <c r="CV37" s="12"/>
      <c r="CW37" s="12"/>
    </row>
    <row r="38" spans="1:101" ht="3.75" customHeight="1">
      <c r="A38" s="95"/>
      <c r="B38" s="24"/>
      <c r="C38" s="24"/>
      <c r="D38" s="32"/>
      <c r="E38" s="32"/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5"/>
      <c r="V38" s="31"/>
      <c r="W38" s="31"/>
      <c r="X38" s="13"/>
      <c r="Y38" s="13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29"/>
      <c r="AK38" s="28"/>
      <c r="AL38" s="114"/>
      <c r="AM38" s="102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39"/>
      <c r="AY38" s="39"/>
      <c r="AZ38" s="115"/>
      <c r="BA38" s="26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9"/>
      <c r="BO38" s="18"/>
      <c r="BP38" s="18"/>
      <c r="BQ38" s="18"/>
      <c r="BR38" s="18"/>
      <c r="BS38" s="18"/>
      <c r="CF38" s="20"/>
      <c r="CG38" s="19"/>
      <c r="CH38" s="19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2"/>
      <c r="CT38" s="12"/>
      <c r="CU38" s="12"/>
      <c r="CV38" s="12"/>
      <c r="CW38" s="12"/>
    </row>
    <row r="39" spans="1:101" ht="3.75" customHeight="1">
      <c r="A39" s="95"/>
      <c r="B39" s="24"/>
      <c r="C39" s="24"/>
      <c r="D39" s="32"/>
      <c r="E39" s="32"/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5"/>
      <c r="V39" s="31"/>
      <c r="W39" s="31"/>
      <c r="X39" s="13"/>
      <c r="Y39" s="13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29"/>
      <c r="AK39" s="28"/>
      <c r="AL39" s="114"/>
      <c r="AM39" s="102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39"/>
      <c r="AY39" s="39"/>
      <c r="AZ39" s="115"/>
      <c r="BA39" s="26"/>
      <c r="BB39" s="251" t="str">
        <f>IF(ISNUMBER(AX27),IF(AX27&gt;AX51,AO27,AO51),"")</f>
        <v>Thompson, Andrejčík, ENG/SVK (TA)</v>
      </c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3"/>
      <c r="BN39" s="19"/>
      <c r="BO39" s="18"/>
      <c r="BP39" s="18"/>
      <c r="BQ39" s="18"/>
      <c r="BR39" s="18"/>
      <c r="BS39" s="18"/>
      <c r="CF39" s="20"/>
      <c r="CG39" s="19"/>
      <c r="CH39" s="19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2"/>
      <c r="CT39" s="12"/>
      <c r="CU39" s="12"/>
      <c r="CV39" s="12"/>
      <c r="CW39" s="12"/>
    </row>
    <row r="40" spans="1:101" ht="15" customHeight="1">
      <c r="A40" s="96"/>
      <c r="B40" s="12"/>
      <c r="C40" s="12"/>
      <c r="D40" s="12"/>
      <c r="E40" s="12"/>
      <c r="F40" s="12"/>
      <c r="G40" s="13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13"/>
      <c r="S40" s="13"/>
      <c r="T40" s="13"/>
      <c r="U40" s="99"/>
      <c r="V40" s="13"/>
      <c r="W40" s="30"/>
      <c r="X40" s="13"/>
      <c r="Y40" s="13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29"/>
      <c r="AK40" s="28"/>
      <c r="AL40" s="114"/>
      <c r="AM40" s="102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39"/>
      <c r="AY40" s="39"/>
      <c r="AZ40" s="115"/>
      <c r="BA40" s="26"/>
      <c r="BB40" s="25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5"/>
      <c r="BN40" s="19"/>
      <c r="BO40" s="18"/>
      <c r="BP40" s="18"/>
      <c r="BQ40" s="18"/>
      <c r="BR40" s="18"/>
      <c r="BS40" s="18"/>
      <c r="CF40" s="20"/>
      <c r="CG40" s="19"/>
      <c r="CH40" s="19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2"/>
      <c r="CT40" s="12"/>
      <c r="CU40" s="12"/>
      <c r="CV40" s="12"/>
      <c r="CW40" s="12"/>
    </row>
    <row r="41" spans="1:101" ht="3.75" customHeight="1">
      <c r="A41" s="96"/>
      <c r="B41" s="12"/>
      <c r="C41" s="12"/>
      <c r="D41" s="12"/>
      <c r="E41" s="12"/>
      <c r="F41" s="12"/>
      <c r="G41" s="13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13"/>
      <c r="S41" s="13"/>
      <c r="T41" s="13"/>
      <c r="U41" s="99"/>
      <c r="V41" s="13"/>
      <c r="W41" s="30"/>
      <c r="X41" s="13"/>
      <c r="Y41" s="13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29"/>
      <c r="AK41" s="28"/>
      <c r="AL41" s="114"/>
      <c r="AM41" s="102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39"/>
      <c r="AY41" s="39"/>
      <c r="AZ41" s="115"/>
      <c r="BA41" s="16"/>
      <c r="BB41" s="25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5"/>
      <c r="BN41" s="19"/>
      <c r="BO41" s="18"/>
      <c r="BP41" s="18"/>
      <c r="BQ41" s="18"/>
      <c r="BR41" s="18"/>
      <c r="BS41" s="18"/>
      <c r="CF41" s="20"/>
      <c r="CG41" s="19"/>
      <c r="CH41" s="19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2"/>
      <c r="CT41" s="12"/>
      <c r="CU41" s="12"/>
      <c r="CV41" s="12"/>
      <c r="CW41" s="12"/>
    </row>
    <row r="42" spans="1:101" ht="3.75" customHeight="1">
      <c r="A42" s="95"/>
      <c r="B42" s="24"/>
      <c r="C42" s="24"/>
      <c r="D42" s="32"/>
      <c r="E42" s="32"/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95"/>
      <c r="V42" s="31"/>
      <c r="W42" s="31"/>
      <c r="X42" s="13"/>
      <c r="Y42" s="13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29"/>
      <c r="AK42" s="28"/>
      <c r="AL42" s="114"/>
      <c r="AM42" s="102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39"/>
      <c r="AY42" s="39"/>
      <c r="AZ42" s="115"/>
      <c r="BA42" s="13"/>
      <c r="BB42" s="255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7"/>
      <c r="BN42" s="19"/>
      <c r="BO42" s="18"/>
      <c r="BP42" s="18"/>
      <c r="BQ42" s="18"/>
      <c r="BR42" s="18"/>
      <c r="BS42" s="18"/>
      <c r="CF42" s="20"/>
      <c r="CG42" s="19"/>
      <c r="CH42" s="19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2"/>
      <c r="CT42" s="12"/>
      <c r="CU42" s="12"/>
      <c r="CV42" s="12"/>
      <c r="CW42" s="12"/>
    </row>
    <row r="43" spans="1:101" ht="3.75" customHeight="1">
      <c r="A43" s="95"/>
      <c r="B43" s="24"/>
      <c r="C43" s="24"/>
      <c r="D43" s="32"/>
      <c r="E43" s="32"/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95"/>
      <c r="V43" s="31"/>
      <c r="W43" s="31"/>
      <c r="X43" s="13"/>
      <c r="Y43" s="13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29"/>
      <c r="AK43" s="28"/>
      <c r="AL43" s="114"/>
      <c r="AM43" s="102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39"/>
      <c r="AY43" s="39"/>
      <c r="AZ43" s="115"/>
      <c r="BA43" s="13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13"/>
      <c r="BN43" s="19"/>
      <c r="BO43" s="18"/>
      <c r="BP43" s="18"/>
      <c r="BQ43" s="18"/>
      <c r="BR43" s="18"/>
      <c r="BS43" s="18"/>
      <c r="CF43" s="20"/>
      <c r="CG43" s="19"/>
      <c r="CH43" s="19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2"/>
      <c r="CT43" s="12"/>
      <c r="CU43" s="12"/>
      <c r="CV43" s="12"/>
      <c r="CW43" s="12"/>
    </row>
    <row r="44" spans="1:101" ht="3.75" customHeight="1">
      <c r="A44" s="95"/>
      <c r="B44" s="24"/>
      <c r="C44" s="24"/>
      <c r="D44" s="32"/>
      <c r="E44" s="32"/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95"/>
      <c r="V44" s="31"/>
      <c r="W44" s="31"/>
      <c r="X44" s="15"/>
      <c r="Y44" s="13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29"/>
      <c r="AK44" s="28"/>
      <c r="AL44" s="114"/>
      <c r="AM44" s="102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39"/>
      <c r="AY44" s="39"/>
      <c r="AZ44" s="115"/>
      <c r="BA44" s="13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14"/>
      <c r="CF44" s="20"/>
      <c r="CG44" s="19"/>
      <c r="CH44" s="19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2"/>
      <c r="CT44" s="12"/>
      <c r="CU44" s="12"/>
      <c r="CV44" s="12"/>
      <c r="CW44" s="12"/>
    </row>
    <row r="45" spans="1:101" ht="3.75" customHeight="1">
      <c r="A45" s="95"/>
      <c r="B45" s="24"/>
      <c r="C45" s="24"/>
      <c r="D45" s="32"/>
      <c r="E45" s="32"/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95" t="str">
        <f>V45&amp;" "&amp;Z45</f>
        <v>1. B Thompson, Andrejčík, ENG/SVK (TA)</v>
      </c>
      <c r="V45" s="236" t="s">
        <v>11</v>
      </c>
      <c r="W45" s="236"/>
      <c r="X45" s="236"/>
      <c r="Y45" s="236"/>
      <c r="Z45" s="237" t="str">
        <f>'Pairs BC4'!B21</f>
        <v>Thompson, Andrejčík, ENG/SVK (TA)</v>
      </c>
      <c r="AA45" s="235"/>
      <c r="AB45" s="235"/>
      <c r="AC45" s="235"/>
      <c r="AD45" s="235"/>
      <c r="AE45" s="235"/>
      <c r="AF45" s="235"/>
      <c r="AG45" s="235"/>
      <c r="AH45" s="235"/>
      <c r="AI45" s="235"/>
      <c r="AJ45" s="302">
        <v>2</v>
      </c>
      <c r="AK45" s="302"/>
      <c r="AL45" s="114"/>
      <c r="AM45" s="102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39"/>
      <c r="AY45" s="39"/>
      <c r="AZ45" s="115"/>
      <c r="BA45" s="13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CF45" s="20"/>
      <c r="CG45" s="19"/>
      <c r="CH45" s="19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2"/>
      <c r="CT45" s="12"/>
      <c r="CU45" s="12"/>
      <c r="CV45" s="12"/>
      <c r="CW45" s="12"/>
    </row>
    <row r="46" spans="1:101" ht="15" customHeight="1">
      <c r="A46" s="96"/>
      <c r="B46" s="12"/>
      <c r="C46" s="12"/>
      <c r="D46" s="12"/>
      <c r="E46" s="12"/>
      <c r="F46" s="12"/>
      <c r="G46" s="13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13"/>
      <c r="S46" s="13"/>
      <c r="T46" s="13"/>
      <c r="U46" s="99"/>
      <c r="V46" s="236"/>
      <c r="W46" s="236"/>
      <c r="X46" s="236"/>
      <c r="Y46" s="236"/>
      <c r="Z46" s="237"/>
      <c r="AA46" s="235"/>
      <c r="AB46" s="235"/>
      <c r="AC46" s="235"/>
      <c r="AD46" s="235"/>
      <c r="AE46" s="235"/>
      <c r="AF46" s="235"/>
      <c r="AG46" s="235"/>
      <c r="AH46" s="235"/>
      <c r="AI46" s="235"/>
      <c r="AJ46" s="302"/>
      <c r="AK46" s="302"/>
      <c r="AL46" s="114"/>
      <c r="AM46" s="102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39"/>
      <c r="AY46" s="39"/>
      <c r="AZ46" s="115"/>
      <c r="BA46" s="13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CF46" s="20"/>
      <c r="CG46" s="19"/>
      <c r="CH46" s="19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2"/>
      <c r="CT46" s="12"/>
      <c r="CU46" s="12"/>
      <c r="CV46" s="12"/>
      <c r="CW46" s="12"/>
    </row>
    <row r="47" spans="1:101" ht="3.75" customHeight="1">
      <c r="A47" s="96"/>
      <c r="B47" s="12"/>
      <c r="C47" s="12"/>
      <c r="D47" s="12"/>
      <c r="E47" s="12"/>
      <c r="F47" s="12"/>
      <c r="G47" s="13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13"/>
      <c r="S47" s="13"/>
      <c r="T47" s="13"/>
      <c r="U47" s="99"/>
      <c r="V47" s="236"/>
      <c r="W47" s="236"/>
      <c r="X47" s="236"/>
      <c r="Y47" s="236"/>
      <c r="Z47" s="237"/>
      <c r="AA47" s="235"/>
      <c r="AB47" s="235"/>
      <c r="AC47" s="235"/>
      <c r="AD47" s="235"/>
      <c r="AE47" s="235"/>
      <c r="AF47" s="235"/>
      <c r="AG47" s="235"/>
      <c r="AH47" s="235"/>
      <c r="AI47" s="235"/>
      <c r="AJ47" s="302"/>
      <c r="AK47" s="302"/>
      <c r="AL47" s="239"/>
      <c r="AM47" s="98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39"/>
      <c r="AY47" s="39"/>
      <c r="AZ47" s="112"/>
      <c r="BA47" s="13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CF47" s="20"/>
      <c r="CG47" s="19"/>
      <c r="CH47" s="19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2"/>
      <c r="CT47" s="12"/>
      <c r="CU47" s="12"/>
      <c r="CV47" s="12"/>
      <c r="CW47" s="12"/>
    </row>
    <row r="48" spans="1:101" ht="3.75" customHeight="1">
      <c r="A48" s="95"/>
      <c r="B48" s="24"/>
      <c r="C48" s="24"/>
      <c r="D48" s="32"/>
      <c r="E48" s="32"/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95"/>
      <c r="V48" s="236"/>
      <c r="W48" s="236"/>
      <c r="X48" s="236"/>
      <c r="Y48" s="236"/>
      <c r="Z48" s="237"/>
      <c r="AA48" s="235"/>
      <c r="AB48" s="235"/>
      <c r="AC48" s="235"/>
      <c r="AD48" s="235"/>
      <c r="AE48" s="235"/>
      <c r="AF48" s="235"/>
      <c r="AG48" s="235"/>
      <c r="AH48" s="235"/>
      <c r="AI48" s="235"/>
      <c r="AJ48" s="302"/>
      <c r="AK48" s="302"/>
      <c r="AL48" s="239"/>
      <c r="AM48" s="98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39"/>
      <c r="AY48" s="39"/>
      <c r="AZ48" s="112"/>
      <c r="BA48" s="13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CF48" s="20"/>
      <c r="CG48" s="19"/>
      <c r="CH48" s="19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2"/>
      <c r="CT48" s="12"/>
      <c r="CU48" s="12"/>
      <c r="CV48" s="12"/>
      <c r="CW48" s="12"/>
    </row>
    <row r="49" spans="1:101" ht="3.75" customHeight="1">
      <c r="A49" s="95"/>
      <c r="B49" s="24"/>
      <c r="C49" s="24"/>
      <c r="D49" s="32"/>
      <c r="E49" s="32"/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95"/>
      <c r="V49" s="31"/>
      <c r="W49" s="31"/>
      <c r="X49" s="15"/>
      <c r="Y49" s="13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9"/>
      <c r="AK49" s="28"/>
      <c r="AL49" s="239"/>
      <c r="AM49" s="9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7"/>
      <c r="AY49" s="37"/>
      <c r="AZ49" s="112"/>
      <c r="BA49" s="13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CF49" s="20"/>
      <c r="CG49" s="19"/>
      <c r="CH49" s="19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2"/>
      <c r="CT49" s="12"/>
      <c r="CU49" s="12"/>
      <c r="CV49" s="12"/>
      <c r="CW49" s="12"/>
    </row>
    <row r="50" spans="1:101" ht="3.75" customHeight="1">
      <c r="A50" s="95"/>
      <c r="B50" s="24"/>
      <c r="C50" s="24"/>
      <c r="D50" s="32"/>
      <c r="E50" s="32"/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95"/>
      <c r="V50" s="31"/>
      <c r="W50" s="31"/>
      <c r="X50" s="13"/>
      <c r="Y50" s="13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9"/>
      <c r="AK50" s="28"/>
      <c r="AL50" s="112"/>
      <c r="AM50" s="98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36"/>
      <c r="AY50" s="35"/>
      <c r="AZ50" s="250"/>
      <c r="BA50" s="13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CF50" s="20"/>
      <c r="CG50" s="19"/>
      <c r="CH50" s="19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2"/>
      <c r="CT50" s="12"/>
      <c r="CU50" s="12"/>
      <c r="CV50" s="12"/>
      <c r="CW50" s="12"/>
    </row>
    <row r="51" spans="1:101" ht="3.75" customHeight="1">
      <c r="A51" s="95"/>
      <c r="B51" s="24"/>
      <c r="C51" s="24"/>
      <c r="D51" s="32"/>
      <c r="E51" s="32"/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95"/>
      <c r="V51" s="31"/>
      <c r="W51" s="31"/>
      <c r="X51" s="13"/>
      <c r="Y51" s="13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9"/>
      <c r="AK51" s="28"/>
      <c r="AL51" s="112"/>
      <c r="AM51" s="95" t="str">
        <f>AN51&amp;" "&amp;AO51</f>
        <v>2. Finalist Thompson, Andrejčík, ENG/SVK (TA)</v>
      </c>
      <c r="AN51" s="226" t="s">
        <v>47</v>
      </c>
      <c r="AO51" s="240" t="str">
        <f>Z45</f>
        <v>Thompson, Andrejčík, ENG/SVK (TA)</v>
      </c>
      <c r="AP51" s="241"/>
      <c r="AQ51" s="241"/>
      <c r="AR51" s="241"/>
      <c r="AS51" s="241"/>
      <c r="AT51" s="241"/>
      <c r="AU51" s="241"/>
      <c r="AV51" s="241"/>
      <c r="AW51" s="242"/>
      <c r="AX51" s="249">
        <v>5</v>
      </c>
      <c r="AY51" s="249"/>
      <c r="AZ51" s="250"/>
      <c r="BA51" s="13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CF51" s="20"/>
      <c r="CG51" s="19"/>
      <c r="CH51" s="19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2"/>
      <c r="CT51" s="12"/>
      <c r="CU51" s="12"/>
      <c r="CV51" s="12"/>
      <c r="CW51" s="12"/>
    </row>
    <row r="52" spans="1:101" ht="3.75" customHeight="1">
      <c r="A52" s="97"/>
      <c r="B52" s="12"/>
      <c r="C52" s="12"/>
      <c r="D52" s="12"/>
      <c r="E52" s="12"/>
      <c r="F52" s="12"/>
      <c r="G52" s="13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3"/>
      <c r="S52" s="13"/>
      <c r="T52" s="13"/>
      <c r="U52" s="99"/>
      <c r="V52" s="13"/>
      <c r="W52" s="30"/>
      <c r="X52" s="13"/>
      <c r="Y52" s="13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9"/>
      <c r="AK52" s="28"/>
      <c r="AL52" s="112"/>
      <c r="AM52" s="98"/>
      <c r="AN52" s="226"/>
      <c r="AO52" s="243"/>
      <c r="AP52" s="244"/>
      <c r="AQ52" s="244"/>
      <c r="AR52" s="244"/>
      <c r="AS52" s="244"/>
      <c r="AT52" s="244"/>
      <c r="AU52" s="244"/>
      <c r="AV52" s="244"/>
      <c r="AW52" s="245"/>
      <c r="AX52" s="249"/>
      <c r="AY52" s="249"/>
      <c r="AZ52" s="250"/>
      <c r="BA52" s="13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CF52" s="20"/>
      <c r="CG52" s="19"/>
      <c r="CH52" s="19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2"/>
      <c r="CT52" s="12"/>
      <c r="CU52" s="12"/>
      <c r="CV52" s="12"/>
      <c r="CW52" s="12"/>
    </row>
    <row r="53" spans="1:101" ht="15" customHeight="1">
      <c r="A53" s="97"/>
      <c r="B53" s="12"/>
      <c r="C53" s="12"/>
      <c r="D53" s="12"/>
      <c r="E53" s="12"/>
      <c r="F53" s="12"/>
      <c r="G53" s="13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13"/>
      <c r="S53" s="13"/>
      <c r="T53" s="13"/>
      <c r="U53" s="99"/>
      <c r="V53" s="13"/>
      <c r="W53" s="30"/>
      <c r="X53" s="13"/>
      <c r="Y53" s="13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9"/>
      <c r="AK53" s="28"/>
      <c r="AL53" s="112"/>
      <c r="AM53" s="103"/>
      <c r="AN53" s="226"/>
      <c r="AO53" s="243"/>
      <c r="AP53" s="244"/>
      <c r="AQ53" s="244"/>
      <c r="AR53" s="244"/>
      <c r="AS53" s="244"/>
      <c r="AT53" s="244"/>
      <c r="AU53" s="244"/>
      <c r="AV53" s="244"/>
      <c r="AW53" s="245"/>
      <c r="AX53" s="249"/>
      <c r="AY53" s="249"/>
      <c r="AZ53" s="26"/>
      <c r="BA53" s="13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CF53" s="20"/>
      <c r="CG53" s="19"/>
      <c r="CH53" s="19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2"/>
      <c r="CT53" s="12"/>
      <c r="CU53" s="12"/>
      <c r="CV53" s="12"/>
      <c r="CW53" s="12"/>
    </row>
    <row r="54" spans="1:101" ht="3.75" customHeight="1">
      <c r="A54" s="97"/>
      <c r="B54" s="24"/>
      <c r="C54" s="24"/>
      <c r="D54" s="32"/>
      <c r="E54" s="32"/>
      <c r="F54" s="3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95"/>
      <c r="V54" s="31"/>
      <c r="W54" s="31"/>
      <c r="X54" s="13"/>
      <c r="Y54" s="13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9"/>
      <c r="AK54" s="28"/>
      <c r="AL54" s="112"/>
      <c r="AM54" s="98"/>
      <c r="AN54" s="226"/>
      <c r="AO54" s="246"/>
      <c r="AP54" s="247"/>
      <c r="AQ54" s="247"/>
      <c r="AR54" s="247"/>
      <c r="AS54" s="247"/>
      <c r="AT54" s="247"/>
      <c r="AU54" s="247"/>
      <c r="AV54" s="247"/>
      <c r="AW54" s="248"/>
      <c r="AX54" s="249"/>
      <c r="AY54" s="249"/>
      <c r="AZ54" s="26"/>
      <c r="BA54" s="13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CF54" s="20"/>
      <c r="CG54" s="19"/>
      <c r="CH54" s="19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2"/>
      <c r="CT54" s="12"/>
      <c r="CU54" s="12"/>
      <c r="CV54" s="12"/>
      <c r="CW54" s="12"/>
    </row>
    <row r="55" spans="1:101" ht="3.75" customHeight="1">
      <c r="A55" s="97"/>
      <c r="B55" s="24"/>
      <c r="C55" s="24"/>
      <c r="D55" s="32"/>
      <c r="E55" s="32"/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95"/>
      <c r="V55" s="31"/>
      <c r="W55" s="31"/>
      <c r="X55" s="13"/>
      <c r="Y55" s="13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9"/>
      <c r="AK55" s="28"/>
      <c r="AL55" s="112"/>
      <c r="AM55" s="98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8"/>
      <c r="AZ55" s="26"/>
      <c r="BA55" s="13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CF55" s="23"/>
      <c r="CG55" s="19"/>
      <c r="CH55" s="19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12"/>
      <c r="CT55" s="12"/>
      <c r="CU55" s="12"/>
      <c r="CV55" s="12"/>
      <c r="CW55" s="12"/>
    </row>
    <row r="56" spans="1:101" ht="3.75" customHeight="1">
      <c r="A56" s="97"/>
      <c r="B56" s="24"/>
      <c r="C56" s="24"/>
      <c r="D56" s="32"/>
      <c r="E56" s="32"/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95"/>
      <c r="V56" s="31"/>
      <c r="W56" s="31"/>
      <c r="X56" s="15"/>
      <c r="Y56" s="13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9"/>
      <c r="AK56" s="28"/>
      <c r="AL56" s="250"/>
      <c r="AM56" s="98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8"/>
      <c r="AZ56" s="26"/>
      <c r="BA56" s="13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CD56" s="24"/>
      <c r="CE56" s="18"/>
      <c r="CF56" s="23"/>
      <c r="CG56" s="19"/>
      <c r="CH56" s="19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12"/>
      <c r="CT56" s="12"/>
      <c r="CU56" s="12"/>
      <c r="CV56" s="12"/>
      <c r="CW56" s="12"/>
    </row>
    <row r="57" spans="1:101" ht="3.75" customHeight="1">
      <c r="A57" s="97"/>
      <c r="B57" s="24"/>
      <c r="C57" s="24"/>
      <c r="D57" s="32"/>
      <c r="E57" s="32"/>
      <c r="F57" s="3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95" t="str">
        <f>V57&amp;" "&amp;Z57</f>
        <v>2. A Klimčo, Burian, SVK/1 (KB)</v>
      </c>
      <c r="V57" s="236" t="s">
        <v>80</v>
      </c>
      <c r="W57" s="236"/>
      <c r="X57" s="236"/>
      <c r="Y57" s="236"/>
      <c r="Z57" s="251" t="str">
        <f>'Pairs BC4'!B11</f>
        <v>Klimčo, Burian, SVK/1 (KB)</v>
      </c>
      <c r="AA57" s="252"/>
      <c r="AB57" s="252"/>
      <c r="AC57" s="252"/>
      <c r="AD57" s="252"/>
      <c r="AE57" s="252"/>
      <c r="AF57" s="252"/>
      <c r="AG57" s="252"/>
      <c r="AH57" s="252"/>
      <c r="AI57" s="253"/>
      <c r="AJ57" s="238">
        <v>2</v>
      </c>
      <c r="AK57" s="238"/>
      <c r="AL57" s="250"/>
      <c r="AM57" s="98"/>
      <c r="AN57" s="293" t="s">
        <v>173</v>
      </c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5"/>
      <c r="AZ57" s="13"/>
      <c r="BA57" s="13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CD57" s="24"/>
      <c r="CE57" s="18"/>
      <c r="CF57" s="23"/>
      <c r="CG57" s="19"/>
      <c r="CH57" s="19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12"/>
      <c r="CT57" s="12"/>
      <c r="CU57" s="12"/>
      <c r="CV57" s="12"/>
      <c r="CW57" s="12"/>
    </row>
    <row r="58" spans="1:101" ht="3.75" customHeight="1">
      <c r="A58" s="97"/>
      <c r="B58" s="12"/>
      <c r="C58" s="12"/>
      <c r="D58" s="12"/>
      <c r="E58" s="12"/>
      <c r="F58" s="12"/>
      <c r="G58" s="13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13"/>
      <c r="S58" s="13"/>
      <c r="T58" s="13"/>
      <c r="U58" s="99"/>
      <c r="V58" s="236"/>
      <c r="W58" s="236"/>
      <c r="X58" s="236"/>
      <c r="Y58" s="236"/>
      <c r="Z58" s="254"/>
      <c r="AA58" s="244"/>
      <c r="AB58" s="244"/>
      <c r="AC58" s="244"/>
      <c r="AD58" s="244"/>
      <c r="AE58" s="244"/>
      <c r="AF58" s="244"/>
      <c r="AG58" s="244"/>
      <c r="AH58" s="244"/>
      <c r="AI58" s="245"/>
      <c r="AJ58" s="238"/>
      <c r="AK58" s="238"/>
      <c r="AL58" s="250"/>
      <c r="AM58" s="98"/>
      <c r="AN58" s="296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8"/>
      <c r="AZ58" s="34"/>
      <c r="BA58" s="3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CD58" s="24"/>
      <c r="CE58" s="18"/>
      <c r="CF58" s="23"/>
      <c r="CG58" s="19"/>
      <c r="CH58" s="19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12"/>
      <c r="CT58" s="12"/>
      <c r="CU58" s="12"/>
      <c r="CV58" s="12"/>
      <c r="CW58" s="12"/>
    </row>
    <row r="59" spans="1:101" ht="3.75" customHeight="1">
      <c r="A59" s="97"/>
      <c r="B59" s="12"/>
      <c r="C59" s="12"/>
      <c r="D59" s="12"/>
      <c r="E59" s="12"/>
      <c r="F59" s="12"/>
      <c r="G59" s="13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3"/>
      <c r="S59" s="13"/>
      <c r="T59" s="13"/>
      <c r="U59" s="99"/>
      <c r="V59" s="236"/>
      <c r="W59" s="236"/>
      <c r="X59" s="236"/>
      <c r="Y59" s="236"/>
      <c r="Z59" s="254"/>
      <c r="AA59" s="244"/>
      <c r="AB59" s="244"/>
      <c r="AC59" s="244"/>
      <c r="AD59" s="244"/>
      <c r="AE59" s="244"/>
      <c r="AF59" s="244"/>
      <c r="AG59" s="244"/>
      <c r="AH59" s="244"/>
      <c r="AI59" s="245"/>
      <c r="AJ59" s="238"/>
      <c r="AK59" s="238"/>
      <c r="AL59" s="26"/>
      <c r="AM59" s="98"/>
      <c r="AN59" s="296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8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CD59" s="19"/>
      <c r="CE59" s="19"/>
      <c r="CF59" s="20"/>
      <c r="CG59" s="19"/>
      <c r="CH59" s="19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2"/>
      <c r="CT59" s="12"/>
      <c r="CU59" s="12"/>
      <c r="CV59" s="12"/>
      <c r="CW59" s="12"/>
    </row>
    <row r="60" spans="1:101" ht="15" customHeight="1">
      <c r="A60" s="97"/>
      <c r="B60" s="24"/>
      <c r="C60" s="24"/>
      <c r="D60" s="32"/>
      <c r="E60" s="32"/>
      <c r="F60" s="3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95"/>
      <c r="V60" s="236"/>
      <c r="W60" s="236"/>
      <c r="X60" s="236"/>
      <c r="Y60" s="236"/>
      <c r="Z60" s="255"/>
      <c r="AA60" s="256"/>
      <c r="AB60" s="256"/>
      <c r="AC60" s="256"/>
      <c r="AD60" s="256"/>
      <c r="AE60" s="256"/>
      <c r="AF60" s="256"/>
      <c r="AG60" s="256"/>
      <c r="AH60" s="256"/>
      <c r="AI60" s="257"/>
      <c r="AJ60" s="238"/>
      <c r="AK60" s="238"/>
      <c r="AL60" s="26"/>
      <c r="AM60" s="104"/>
      <c r="AN60" s="296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8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CD60" s="19"/>
      <c r="CE60" s="19"/>
      <c r="CF60" s="20"/>
      <c r="CG60" s="19"/>
      <c r="CH60" s="19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2"/>
      <c r="CT60" s="12"/>
      <c r="CU60" s="12"/>
      <c r="CV60" s="12"/>
      <c r="CW60" s="12"/>
    </row>
    <row r="61" spans="1:101" ht="3.75" customHeight="1">
      <c r="A61" s="97"/>
      <c r="B61" s="24"/>
      <c r="C61" s="24"/>
      <c r="D61" s="32"/>
      <c r="E61" s="32"/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95"/>
      <c r="V61" s="31"/>
      <c r="W61" s="31"/>
      <c r="X61" s="15"/>
      <c r="Y61" s="1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29"/>
      <c r="AK61" s="28"/>
      <c r="AL61" s="26"/>
      <c r="AM61" s="98"/>
      <c r="AN61" s="296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8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CD61" s="19"/>
      <c r="CE61" s="19"/>
      <c r="CF61" s="20"/>
      <c r="CG61" s="19"/>
      <c r="CH61" s="19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2"/>
      <c r="CT61" s="12"/>
      <c r="CU61" s="12"/>
      <c r="CV61" s="12"/>
      <c r="CW61" s="12"/>
    </row>
    <row r="62" spans="1:101" ht="3.75" customHeight="1">
      <c r="A62" s="97"/>
      <c r="B62" s="24"/>
      <c r="C62" s="24"/>
      <c r="D62" s="32"/>
      <c r="E62" s="32"/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95"/>
      <c r="V62" s="31"/>
      <c r="W62" s="31"/>
      <c r="X62" s="13"/>
      <c r="Y62" s="13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8"/>
      <c r="AL62" s="26"/>
      <c r="AM62" s="98"/>
      <c r="AN62" s="296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8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CD62" s="19"/>
      <c r="CE62" s="19"/>
      <c r="CF62" s="20"/>
      <c r="CG62" s="19"/>
      <c r="CH62" s="19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2"/>
      <c r="CT62" s="12"/>
      <c r="CU62" s="12"/>
      <c r="CV62" s="12"/>
      <c r="CW62" s="12"/>
    </row>
    <row r="63" spans="1:101" ht="3.75" customHeight="1">
      <c r="A63" s="97"/>
      <c r="B63" s="24"/>
      <c r="C63" s="24"/>
      <c r="D63" s="32"/>
      <c r="E63" s="32"/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95"/>
      <c r="V63" s="31"/>
      <c r="W63" s="31"/>
      <c r="X63" s="13"/>
      <c r="Y63" s="13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8"/>
      <c r="AL63" s="26"/>
      <c r="AM63" s="98"/>
      <c r="AN63" s="296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8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CD63" s="19"/>
      <c r="CE63" s="19"/>
      <c r="CF63" s="20"/>
      <c r="CG63" s="19"/>
      <c r="CH63" s="19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2"/>
      <c r="CT63" s="12"/>
      <c r="CU63" s="12"/>
      <c r="CV63" s="12"/>
      <c r="CW63" s="12"/>
    </row>
    <row r="64" spans="1:101" ht="3.75" customHeight="1">
      <c r="A64" s="97"/>
      <c r="B64" s="12"/>
      <c r="C64" s="12"/>
      <c r="D64" s="12"/>
      <c r="E64" s="12"/>
      <c r="F64" s="12"/>
      <c r="G64" s="13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13"/>
      <c r="S64" s="13"/>
      <c r="T64" s="13"/>
      <c r="U64" s="99"/>
      <c r="V64" s="13"/>
      <c r="W64" s="30"/>
      <c r="X64" s="13"/>
      <c r="Y64" s="13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8"/>
      <c r="AL64" s="26"/>
      <c r="AM64" s="98"/>
      <c r="AN64" s="296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8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20"/>
      <c r="CG64" s="19"/>
      <c r="CH64" s="19"/>
      <c r="CI64" s="18"/>
      <c r="CJ64" s="18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</row>
    <row r="65" spans="7:101" ht="3.75" customHeight="1">
      <c r="G65" s="2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13"/>
      <c r="S65" s="13"/>
      <c r="T65" s="13"/>
      <c r="U65" s="99"/>
      <c r="V65" s="13"/>
      <c r="W65" s="28"/>
      <c r="X65" s="26"/>
      <c r="Y65" s="26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8"/>
      <c r="AL65" s="26"/>
      <c r="AM65" s="98"/>
      <c r="AN65" s="296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8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20"/>
      <c r="CG65" s="19"/>
      <c r="CH65" s="19"/>
      <c r="CI65" s="18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</row>
    <row r="66" spans="7:101" ht="3.75" customHeight="1">
      <c r="G66" s="15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3"/>
      <c r="AM66" s="98"/>
      <c r="AN66" s="296"/>
      <c r="AO66" s="297"/>
      <c r="AP66" s="297"/>
      <c r="AQ66" s="297"/>
      <c r="AR66" s="297"/>
      <c r="AS66" s="297"/>
      <c r="AT66" s="297"/>
      <c r="AU66" s="297"/>
      <c r="AV66" s="297"/>
      <c r="AW66" s="297"/>
      <c r="AX66" s="297"/>
      <c r="AY66" s="298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20"/>
      <c r="CG66" s="19"/>
      <c r="CH66" s="19"/>
      <c r="CI66" s="18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</row>
    <row r="67" spans="7:101" ht="3.75" customHeight="1">
      <c r="G67" s="15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3"/>
      <c r="AM67" s="98"/>
      <c r="AN67" s="296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298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20"/>
      <c r="CG67" s="19"/>
      <c r="CH67" s="19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</row>
    <row r="68" spans="7:101" ht="3.75" customHeight="1">
      <c r="G68" s="15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3"/>
      <c r="AM68" s="98"/>
      <c r="AN68" s="299"/>
      <c r="AO68" s="300"/>
      <c r="AP68" s="300"/>
      <c r="AQ68" s="300"/>
      <c r="AR68" s="300"/>
      <c r="AS68" s="300"/>
      <c r="AT68" s="300"/>
      <c r="AU68" s="300"/>
      <c r="AV68" s="300"/>
      <c r="AW68" s="300"/>
      <c r="AX68" s="300"/>
      <c r="AY68" s="301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20"/>
      <c r="CG68" s="19"/>
      <c r="CH68" s="19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</row>
    <row r="69" spans="7:101" ht="3.75" customHeight="1">
      <c r="G69" s="15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20"/>
      <c r="CG69" s="19"/>
      <c r="CH69" s="19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</row>
    <row r="70" spans="7:101" ht="3.75" customHeight="1">
      <c r="G70" s="26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27"/>
      <c r="AK70" s="14"/>
      <c r="AL70" s="14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20"/>
      <c r="CG70" s="19"/>
      <c r="CH70" s="19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</row>
    <row r="71" spans="7:101" ht="3.75" customHeight="1">
      <c r="G71" s="26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27"/>
      <c r="AK71" s="14"/>
      <c r="AL71" s="14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20"/>
      <c r="CG71" s="19"/>
      <c r="CH71" s="19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</row>
    <row r="72" spans="7:101" ht="3.75" customHeight="1"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27"/>
      <c r="AK72" s="14"/>
      <c r="AL72" s="14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20"/>
      <c r="CG72" s="19"/>
      <c r="CH72" s="19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</row>
    <row r="73" spans="1:101" ht="3.75" customHeight="1">
      <c r="A73" s="95" t="str">
        <f>B73&amp;" "&amp;N73</f>
        <v>3rd place finalist 1 Hegedűs, Berkes, Szabó, HUN (HBS)</v>
      </c>
      <c r="B73" s="240" t="s">
        <v>49</v>
      </c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70"/>
      <c r="N73" s="240" t="str">
        <f>Z33</f>
        <v>Hegedűs, Berkes, Szabó, HUN (HBS)</v>
      </c>
      <c r="O73" s="241"/>
      <c r="P73" s="241"/>
      <c r="Q73" s="241"/>
      <c r="R73" s="241"/>
      <c r="S73" s="241"/>
      <c r="T73" s="241"/>
      <c r="U73" s="242"/>
      <c r="V73" s="238">
        <v>4</v>
      </c>
      <c r="W73" s="238"/>
      <c r="X73" s="26"/>
      <c r="Y73" s="26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27"/>
      <c r="AK73" s="14"/>
      <c r="AL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5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20"/>
      <c r="CG73" s="19"/>
      <c r="CH73" s="19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</row>
    <row r="74" spans="2:101" ht="3.75" customHeight="1">
      <c r="B74" s="243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71"/>
      <c r="N74" s="243"/>
      <c r="O74" s="244"/>
      <c r="P74" s="244"/>
      <c r="Q74" s="244"/>
      <c r="R74" s="244"/>
      <c r="S74" s="244"/>
      <c r="T74" s="244"/>
      <c r="U74" s="245"/>
      <c r="V74" s="238"/>
      <c r="W74" s="238"/>
      <c r="X74" s="25"/>
      <c r="Y74" s="1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27"/>
      <c r="AK74" s="14"/>
      <c r="AL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5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20"/>
      <c r="CG74" s="19"/>
      <c r="CH74" s="19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</row>
    <row r="75" spans="2:101" ht="15" customHeight="1">
      <c r="B75" s="243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71"/>
      <c r="N75" s="243"/>
      <c r="O75" s="244"/>
      <c r="P75" s="244"/>
      <c r="Q75" s="244"/>
      <c r="R75" s="244"/>
      <c r="S75" s="244"/>
      <c r="T75" s="244"/>
      <c r="U75" s="245"/>
      <c r="V75" s="238"/>
      <c r="W75" s="238"/>
      <c r="X75" s="239"/>
      <c r="Y75" s="13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27"/>
      <c r="AK75" s="14"/>
      <c r="AL75" s="14"/>
      <c r="AN75" s="14"/>
      <c r="AO75" s="14"/>
      <c r="AP75" s="14"/>
      <c r="AQ75" s="14"/>
      <c r="AR75" s="14"/>
      <c r="AS75" s="14"/>
      <c r="AT75" s="14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20"/>
      <c r="CG75" s="19"/>
      <c r="CH75" s="19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</row>
    <row r="76" spans="2:101" ht="3.75" customHeight="1">
      <c r="B76" s="246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72"/>
      <c r="N76" s="246"/>
      <c r="O76" s="247"/>
      <c r="P76" s="247"/>
      <c r="Q76" s="247"/>
      <c r="R76" s="247"/>
      <c r="S76" s="247"/>
      <c r="T76" s="247"/>
      <c r="U76" s="248"/>
      <c r="V76" s="238"/>
      <c r="W76" s="238"/>
      <c r="X76" s="239"/>
      <c r="Y76" s="13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3"/>
      <c r="AK76" s="14"/>
      <c r="AL76" s="14"/>
      <c r="AN76" s="14"/>
      <c r="AO76" s="14"/>
      <c r="AP76" s="14"/>
      <c r="AQ76" s="14"/>
      <c r="AR76" s="14"/>
      <c r="AS76" s="14"/>
      <c r="AT76" s="14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20"/>
      <c r="CG76" s="19"/>
      <c r="CH76" s="19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</row>
    <row r="77" spans="7:101" ht="3.75" customHeight="1">
      <c r="G77" s="26"/>
      <c r="H77" s="14"/>
      <c r="I77" s="14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99"/>
      <c r="V77" s="13"/>
      <c r="W77" s="13"/>
      <c r="X77" s="239"/>
      <c r="Y77" s="13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13"/>
      <c r="AK77" s="14"/>
      <c r="AL77" s="14"/>
      <c r="AN77" s="14"/>
      <c r="AO77" s="14"/>
      <c r="AP77" s="14"/>
      <c r="AQ77" s="14"/>
      <c r="AR77" s="14"/>
      <c r="AS77" s="14"/>
      <c r="AT77" s="14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20"/>
      <c r="CG77" s="19"/>
      <c r="CH77" s="19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</row>
    <row r="78" spans="7:101" ht="3.75" customHeight="1">
      <c r="G78" s="15"/>
      <c r="H78" s="14"/>
      <c r="I78" s="14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99"/>
      <c r="V78" s="13"/>
      <c r="W78" s="13"/>
      <c r="X78" s="112"/>
      <c r="Y78" s="13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13"/>
      <c r="AK78" s="14"/>
      <c r="AL78" s="14"/>
      <c r="AN78" s="14"/>
      <c r="AO78" s="14"/>
      <c r="AP78" s="14"/>
      <c r="AQ78" s="14"/>
      <c r="AR78" s="14"/>
      <c r="AS78" s="14"/>
      <c r="AT78" s="14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20"/>
      <c r="CG78" s="24"/>
      <c r="CH78" s="19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</row>
    <row r="79" spans="7:101" ht="3.75" customHeight="1">
      <c r="G79" s="15"/>
      <c r="H79" s="275" t="s">
        <v>48</v>
      </c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7"/>
      <c r="V79" s="14"/>
      <c r="W79" s="14"/>
      <c r="X79" s="112"/>
      <c r="Y79" s="13"/>
      <c r="Z79" s="240" t="str">
        <f>IF(ISNUMBER(V73),IF(V73&gt;V85,N73,N85),"")</f>
        <v>Hegedűs, Berkes, Szabó, HUN (HBS)</v>
      </c>
      <c r="AA79" s="241"/>
      <c r="AB79" s="241"/>
      <c r="AC79" s="241"/>
      <c r="AD79" s="241"/>
      <c r="AE79" s="241"/>
      <c r="AF79" s="241"/>
      <c r="AG79" s="241"/>
      <c r="AH79" s="241"/>
      <c r="AI79" s="241"/>
      <c r="AJ79" s="270"/>
      <c r="AK79" s="14"/>
      <c r="AL79" s="14"/>
      <c r="AN79" s="14"/>
      <c r="AO79" s="14"/>
      <c r="AP79" s="14"/>
      <c r="AQ79" s="14"/>
      <c r="AR79" s="14"/>
      <c r="AS79" s="14"/>
      <c r="AT79" s="14"/>
      <c r="AU79" s="22"/>
      <c r="AV79" s="22"/>
      <c r="AW79" s="22"/>
      <c r="AX79" s="22"/>
      <c r="AY79" s="22"/>
      <c r="AZ79" s="22"/>
      <c r="BA79" s="22"/>
      <c r="BB79" s="22"/>
      <c r="BC79" s="22"/>
      <c r="BD79" s="26"/>
      <c r="BE79" s="26"/>
      <c r="BF79" s="26"/>
      <c r="BG79" s="26"/>
      <c r="BH79" s="26"/>
      <c r="BI79" s="13"/>
      <c r="BJ79" s="14"/>
      <c r="BK79" s="14"/>
      <c r="BL79" s="14"/>
      <c r="BM79" s="14"/>
      <c r="BZ79" s="24"/>
      <c r="CA79" s="24"/>
      <c r="CB79" s="24"/>
      <c r="CC79" s="24"/>
      <c r="CD79" s="24"/>
      <c r="CE79" s="23"/>
      <c r="CF79" s="23"/>
      <c r="CG79" s="24"/>
      <c r="CH79" s="19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</row>
    <row r="80" spans="7:101" ht="15" customHeight="1">
      <c r="G80" s="15"/>
      <c r="H80" s="278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80"/>
      <c r="V80" s="14"/>
      <c r="W80" s="14"/>
      <c r="X80" s="112"/>
      <c r="Y80" s="25"/>
      <c r="Z80" s="243"/>
      <c r="AA80" s="244"/>
      <c r="AB80" s="244"/>
      <c r="AC80" s="244"/>
      <c r="AD80" s="244"/>
      <c r="AE80" s="244"/>
      <c r="AF80" s="244"/>
      <c r="AG80" s="244"/>
      <c r="AH80" s="244"/>
      <c r="AI80" s="244"/>
      <c r="AJ80" s="271"/>
      <c r="AK80" s="14"/>
      <c r="AL80" s="14"/>
      <c r="AN80" s="14"/>
      <c r="AO80" s="14"/>
      <c r="AP80" s="14"/>
      <c r="AQ80" s="14"/>
      <c r="AR80" s="14"/>
      <c r="AS80" s="14"/>
      <c r="AT80" s="14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68"/>
      <c r="BL80" s="268"/>
      <c r="BM80" s="268"/>
      <c r="BZ80" s="24"/>
      <c r="CA80" s="24"/>
      <c r="CB80" s="24"/>
      <c r="CC80" s="24"/>
      <c r="CD80" s="24"/>
      <c r="CE80" s="23"/>
      <c r="CF80" s="23"/>
      <c r="CG80" s="24"/>
      <c r="CH80" s="19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</row>
    <row r="81" spans="7:101" ht="3.75" customHeight="1">
      <c r="G81" s="15"/>
      <c r="H81" s="278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80"/>
      <c r="V81" s="14"/>
      <c r="W81" s="14"/>
      <c r="X81" s="112"/>
      <c r="Y81" s="13"/>
      <c r="Z81" s="243"/>
      <c r="AA81" s="244"/>
      <c r="AB81" s="244"/>
      <c r="AC81" s="244"/>
      <c r="AD81" s="244"/>
      <c r="AE81" s="244"/>
      <c r="AF81" s="244"/>
      <c r="AG81" s="244"/>
      <c r="AH81" s="244"/>
      <c r="AI81" s="244"/>
      <c r="AJ81" s="271"/>
      <c r="AK81" s="14"/>
      <c r="AL81" s="14"/>
      <c r="AN81" s="14"/>
      <c r="AO81" s="14"/>
      <c r="AP81" s="14"/>
      <c r="AQ81" s="14"/>
      <c r="AR81" s="14"/>
      <c r="AS81" s="14"/>
      <c r="AT81" s="14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268"/>
      <c r="BK81" s="268"/>
      <c r="BL81" s="268"/>
      <c r="BM81" s="268"/>
      <c r="BZ81" s="24"/>
      <c r="CA81" s="24"/>
      <c r="CB81" s="24"/>
      <c r="CC81" s="24"/>
      <c r="CD81" s="24"/>
      <c r="CE81" s="23"/>
      <c r="CF81" s="23"/>
      <c r="CG81" s="19"/>
      <c r="CH81" s="19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2"/>
      <c r="CT81" s="12"/>
      <c r="CU81" s="12"/>
      <c r="CV81" s="12"/>
      <c r="CW81" s="12"/>
    </row>
    <row r="82" spans="7:101" ht="3.75" customHeight="1">
      <c r="G82" s="15"/>
      <c r="H82" s="281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3"/>
      <c r="V82" s="14"/>
      <c r="W82" s="14"/>
      <c r="X82" s="112"/>
      <c r="Y82" s="13"/>
      <c r="Z82" s="246"/>
      <c r="AA82" s="247"/>
      <c r="AB82" s="247"/>
      <c r="AC82" s="247"/>
      <c r="AD82" s="247"/>
      <c r="AE82" s="247"/>
      <c r="AF82" s="247"/>
      <c r="AG82" s="247"/>
      <c r="AH82" s="247"/>
      <c r="AI82" s="247"/>
      <c r="AJ82" s="272"/>
      <c r="AK82" s="14"/>
      <c r="AL82" s="14"/>
      <c r="AN82" s="14"/>
      <c r="AO82" s="14"/>
      <c r="AP82" s="14"/>
      <c r="AQ82" s="14"/>
      <c r="AR82" s="14"/>
      <c r="AS82" s="14"/>
      <c r="AT82" s="14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8"/>
      <c r="BL82" s="268"/>
      <c r="BM82" s="268"/>
      <c r="CF82" s="23"/>
      <c r="CG82" s="19"/>
      <c r="CH82" s="19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2"/>
      <c r="CT82" s="12"/>
      <c r="CU82" s="12"/>
      <c r="CV82" s="12"/>
      <c r="CW82" s="12"/>
    </row>
    <row r="83" spans="7:101" ht="3.75" customHeight="1">
      <c r="G83" s="15"/>
      <c r="H83" s="14"/>
      <c r="I83" s="14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99"/>
      <c r="V83" s="13"/>
      <c r="W83" s="13"/>
      <c r="X83" s="1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/>
      <c r="AK83" s="14"/>
      <c r="AL83" s="14"/>
      <c r="AN83" s="14"/>
      <c r="AO83" s="14"/>
      <c r="AP83" s="14"/>
      <c r="AQ83" s="14"/>
      <c r="AR83" s="14"/>
      <c r="AS83" s="14"/>
      <c r="AT83" s="14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268"/>
      <c r="BK83" s="268"/>
      <c r="BL83" s="268"/>
      <c r="BM83" s="268"/>
      <c r="CF83" s="20"/>
      <c r="CG83" s="19"/>
      <c r="CH83" s="19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2"/>
      <c r="CT83" s="12"/>
      <c r="CU83" s="12"/>
      <c r="CV83" s="12"/>
      <c r="CW83" s="12"/>
    </row>
    <row r="84" spans="7:101" ht="3.75" customHeight="1">
      <c r="G84" s="15"/>
      <c r="H84" s="14"/>
      <c r="I84" s="14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99"/>
      <c r="V84" s="13"/>
      <c r="W84" s="13"/>
      <c r="X84" s="250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4"/>
      <c r="AK84" s="14"/>
      <c r="AL84" s="14"/>
      <c r="AN84" s="14"/>
      <c r="AO84" s="14"/>
      <c r="AP84" s="14"/>
      <c r="AQ84" s="14"/>
      <c r="AR84" s="14"/>
      <c r="AS84" s="14"/>
      <c r="AT84" s="14"/>
      <c r="AU84" s="22"/>
      <c r="AV84" s="22"/>
      <c r="AW84" s="22"/>
      <c r="AX84" s="22"/>
      <c r="AY84" s="22"/>
      <c r="AZ84" s="21"/>
      <c r="BA84" s="21"/>
      <c r="BB84" s="21"/>
      <c r="BC84" s="21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CF84" s="20"/>
      <c r="CG84" s="19"/>
      <c r="CH84" s="19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2"/>
      <c r="CT84" s="12"/>
      <c r="CU84" s="12"/>
      <c r="CV84" s="12"/>
      <c r="CW84" s="12"/>
    </row>
    <row r="85" spans="1:101" ht="3.75" customHeight="1">
      <c r="A85" s="95" t="str">
        <f>B85&amp;" "&amp;N85</f>
        <v>3rd place finalist 2 Klimčo, Burian, SVK/1 (KB)</v>
      </c>
      <c r="B85" s="240" t="s">
        <v>50</v>
      </c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70"/>
      <c r="N85" s="240" t="str">
        <f>Z57</f>
        <v>Klimčo, Burian, SVK/1 (KB)</v>
      </c>
      <c r="O85" s="241"/>
      <c r="P85" s="241"/>
      <c r="Q85" s="241"/>
      <c r="R85" s="241"/>
      <c r="S85" s="241"/>
      <c r="T85" s="241"/>
      <c r="U85" s="242"/>
      <c r="V85" s="238">
        <v>3</v>
      </c>
      <c r="W85" s="238"/>
      <c r="X85" s="250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4"/>
      <c r="AK85" s="14"/>
      <c r="AL85" s="14"/>
      <c r="AN85" s="14"/>
      <c r="AO85" s="14"/>
      <c r="AP85" s="14"/>
      <c r="AQ85" s="14"/>
      <c r="AR85" s="14"/>
      <c r="AS85" s="14"/>
      <c r="AT85" s="14"/>
      <c r="AU85" s="268"/>
      <c r="AV85" s="268"/>
      <c r="AW85" s="268"/>
      <c r="AX85" s="268"/>
      <c r="AY85" s="268"/>
      <c r="AZ85" s="268"/>
      <c r="BA85" s="268"/>
      <c r="BB85" s="268"/>
      <c r="BC85" s="268"/>
      <c r="BD85" s="274"/>
      <c r="BE85" s="274"/>
      <c r="BF85" s="274"/>
      <c r="BG85" s="274"/>
      <c r="BH85" s="274"/>
      <c r="BI85" s="274"/>
      <c r="BJ85" s="274"/>
      <c r="BK85" s="274"/>
      <c r="BL85" s="274"/>
      <c r="BM85" s="274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</row>
    <row r="86" spans="2:101" ht="15" customHeight="1">
      <c r="B86" s="243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71"/>
      <c r="N86" s="243"/>
      <c r="O86" s="244"/>
      <c r="P86" s="244"/>
      <c r="Q86" s="244"/>
      <c r="R86" s="244"/>
      <c r="S86" s="244"/>
      <c r="T86" s="244"/>
      <c r="U86" s="245"/>
      <c r="V86" s="238"/>
      <c r="W86" s="238"/>
      <c r="X86" s="250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4"/>
      <c r="AK86" s="14"/>
      <c r="AL86" s="14"/>
      <c r="AN86" s="14"/>
      <c r="AO86" s="14"/>
      <c r="AP86" s="14"/>
      <c r="AQ86" s="14"/>
      <c r="AR86" s="14"/>
      <c r="AS86" s="14"/>
      <c r="AT86" s="14"/>
      <c r="AU86" s="268"/>
      <c r="AV86" s="268"/>
      <c r="AW86" s="268"/>
      <c r="AX86" s="268"/>
      <c r="AY86" s="268"/>
      <c r="AZ86" s="268"/>
      <c r="BA86" s="268"/>
      <c r="BB86" s="268"/>
      <c r="BC86" s="268"/>
      <c r="BD86" s="274"/>
      <c r="BE86" s="274"/>
      <c r="BF86" s="274"/>
      <c r="BG86" s="274"/>
      <c r="BH86" s="274"/>
      <c r="BI86" s="274"/>
      <c r="BJ86" s="274"/>
      <c r="BK86" s="274"/>
      <c r="BL86" s="274"/>
      <c r="BM86" s="274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</row>
    <row r="87" spans="2:101" ht="3.75" customHeight="1"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71"/>
      <c r="N87" s="243"/>
      <c r="O87" s="244"/>
      <c r="P87" s="244"/>
      <c r="Q87" s="244"/>
      <c r="R87" s="244"/>
      <c r="S87" s="244"/>
      <c r="T87" s="244"/>
      <c r="U87" s="245"/>
      <c r="V87" s="238"/>
      <c r="W87" s="238"/>
      <c r="X87" s="16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4"/>
      <c r="AK87" s="14"/>
      <c r="AL87" s="14"/>
      <c r="AN87" s="14"/>
      <c r="AO87" s="14"/>
      <c r="AP87" s="14"/>
      <c r="AQ87" s="14"/>
      <c r="AR87" s="14"/>
      <c r="AS87" s="14"/>
      <c r="AT87" s="14"/>
      <c r="AU87" s="268"/>
      <c r="AV87" s="268"/>
      <c r="AW87" s="268"/>
      <c r="AX87" s="268"/>
      <c r="AY87" s="268"/>
      <c r="AZ87" s="268"/>
      <c r="BA87" s="268"/>
      <c r="BB87" s="268"/>
      <c r="BC87" s="268"/>
      <c r="BD87" s="274"/>
      <c r="BE87" s="274"/>
      <c r="BF87" s="274"/>
      <c r="BG87" s="274"/>
      <c r="BH87" s="274"/>
      <c r="BI87" s="274"/>
      <c r="BJ87" s="274"/>
      <c r="BK87" s="274"/>
      <c r="BL87" s="274"/>
      <c r="BM87" s="274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</row>
    <row r="88" spans="2:101" ht="3.75" customHeight="1"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72"/>
      <c r="N88" s="246"/>
      <c r="O88" s="247"/>
      <c r="P88" s="247"/>
      <c r="Q88" s="247"/>
      <c r="R88" s="247"/>
      <c r="S88" s="247"/>
      <c r="T88" s="247"/>
      <c r="U88" s="248"/>
      <c r="V88" s="238"/>
      <c r="W88" s="238"/>
      <c r="X88" s="13"/>
      <c r="Y88" s="13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N88" s="14"/>
      <c r="AO88" s="14"/>
      <c r="AP88" s="14"/>
      <c r="AQ88" s="14"/>
      <c r="AR88" s="14"/>
      <c r="AS88" s="14"/>
      <c r="AT88" s="14"/>
      <c r="AU88" s="268"/>
      <c r="AV88" s="268"/>
      <c r="AW88" s="268"/>
      <c r="AX88" s="268"/>
      <c r="AY88" s="268"/>
      <c r="AZ88" s="268"/>
      <c r="BA88" s="268"/>
      <c r="BB88" s="268"/>
      <c r="BC88" s="268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</row>
  </sheetData>
  <sheetProtection selectLockedCells="1" selectUnlockedCells="1"/>
  <mergeCells count="52">
    <mergeCell ref="BD85:BM88"/>
    <mergeCell ref="BD75:BM78"/>
    <mergeCell ref="H79:U82"/>
    <mergeCell ref="Z79:AJ82"/>
    <mergeCell ref="AU80:BC83"/>
    <mergeCell ref="BD80:BM83"/>
    <mergeCell ref="X84:X86"/>
    <mergeCell ref="B85:M88"/>
    <mergeCell ref="N85:U88"/>
    <mergeCell ref="V85:W88"/>
    <mergeCell ref="AU85:BC88"/>
    <mergeCell ref="AN69:AY72"/>
    <mergeCell ref="B73:M76"/>
    <mergeCell ref="N73:U76"/>
    <mergeCell ref="V73:W76"/>
    <mergeCell ref="X75:X77"/>
    <mergeCell ref="AU75:BC78"/>
    <mergeCell ref="AZ50:AZ52"/>
    <mergeCell ref="AN51:AN54"/>
    <mergeCell ref="AO51:AW54"/>
    <mergeCell ref="AX51:AY54"/>
    <mergeCell ref="AL56:AL58"/>
    <mergeCell ref="V57:Y60"/>
    <mergeCell ref="Z57:AI60"/>
    <mergeCell ref="AJ57:AK60"/>
    <mergeCell ref="AN57:AY68"/>
    <mergeCell ref="AL32:AL34"/>
    <mergeCell ref="V33:Y36"/>
    <mergeCell ref="Z33:AI36"/>
    <mergeCell ref="AJ33:AK36"/>
    <mergeCell ref="BB39:BM42"/>
    <mergeCell ref="V45:Y48"/>
    <mergeCell ref="Z45:AI48"/>
    <mergeCell ref="AJ45:AK48"/>
    <mergeCell ref="AL47:AL49"/>
    <mergeCell ref="AL23:AL25"/>
    <mergeCell ref="BB24:BC27"/>
    <mergeCell ref="BD24:BM27"/>
    <mergeCell ref="AN27:AN30"/>
    <mergeCell ref="AO27:AW30"/>
    <mergeCell ref="AX27:AY30"/>
    <mergeCell ref="AZ29:AZ31"/>
    <mergeCell ref="B3:L6"/>
    <mergeCell ref="M3:BM6"/>
    <mergeCell ref="AN9:AY24"/>
    <mergeCell ref="BB14:BC17"/>
    <mergeCell ref="BD14:BM17"/>
    <mergeCell ref="BB19:BC22"/>
    <mergeCell ref="BD19:BM22"/>
    <mergeCell ref="V21:Y24"/>
    <mergeCell ref="Z21:AI24"/>
    <mergeCell ref="AJ21:AK24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view="pageBreakPreview" zoomScale="75" zoomScaleNormal="60" zoomScaleSheetLayoutView="75" zoomScalePageLayoutView="0" workbookViewId="0" topLeftCell="A27">
      <selection activeCell="B44" sqref="B44"/>
    </sheetView>
  </sheetViews>
  <sheetFormatPr defaultColWidth="9.140625" defaultRowHeight="15"/>
  <cols>
    <col min="1" max="1" width="18.7109375" style="9" customWidth="1"/>
    <col min="2" max="6" width="30.7109375" style="0" customWidth="1"/>
    <col min="7" max="7" width="32.28125" style="0" customWidth="1"/>
    <col min="8" max="8" width="11.8515625" style="0" customWidth="1"/>
    <col min="9" max="9" width="2.421875" style="0" customWidth="1"/>
    <col min="10" max="10" width="22.7109375" style="0" hidden="1" customWidth="1"/>
    <col min="11" max="11" width="23.00390625" style="0" hidden="1" customWidth="1"/>
    <col min="12" max="12" width="14.57421875" style="0" hidden="1" customWidth="1"/>
    <col min="13" max="13" width="23.00390625" style="0" customWidth="1"/>
    <col min="14" max="14" width="16.00390625" style="0" customWidth="1"/>
    <col min="15" max="15" width="12.00390625" style="0" customWidth="1"/>
    <col min="16" max="16" width="20.57421875" style="0" customWidth="1"/>
  </cols>
  <sheetData>
    <row r="1" spans="1:8" s="8" customFormat="1" ht="19.5" customHeight="1">
      <c r="A1" s="303" t="s">
        <v>275</v>
      </c>
      <c r="B1" s="304"/>
      <c r="C1" s="304"/>
      <c r="D1" s="304"/>
      <c r="E1" s="304"/>
      <c r="F1" s="304"/>
      <c r="G1" s="304"/>
      <c r="H1" s="305"/>
    </row>
    <row r="2" spans="1:8" s="8" customFormat="1" ht="19.5" customHeight="1">
      <c r="A2" s="306"/>
      <c r="B2" s="307"/>
      <c r="C2" s="307"/>
      <c r="D2" s="307"/>
      <c r="E2" s="307"/>
      <c r="F2" s="307"/>
      <c r="G2" s="307"/>
      <c r="H2" s="308"/>
    </row>
    <row r="3" spans="1:8" s="8" customFormat="1" ht="21.75" customHeight="1" thickBot="1">
      <c r="A3" s="309"/>
      <c r="B3" s="310"/>
      <c r="C3" s="310"/>
      <c r="D3" s="310"/>
      <c r="E3" s="310"/>
      <c r="F3" s="310"/>
      <c r="G3" s="310"/>
      <c r="H3" s="311"/>
    </row>
    <row r="4" spans="1:8" s="8" customFormat="1" ht="19.5" customHeight="1" thickBot="1">
      <c r="A4" s="312" t="s">
        <v>276</v>
      </c>
      <c r="B4" s="313"/>
      <c r="C4" s="313"/>
      <c r="D4" s="313"/>
      <c r="E4" s="313"/>
      <c r="F4" s="313"/>
      <c r="G4" s="313"/>
      <c r="H4" s="314"/>
    </row>
    <row r="5" spans="1:8" s="8" customFormat="1" ht="19.5" customHeight="1">
      <c r="A5" s="116" t="s">
        <v>30</v>
      </c>
      <c r="B5" s="117" t="s">
        <v>31</v>
      </c>
      <c r="C5" s="117" t="s">
        <v>32</v>
      </c>
      <c r="D5" s="117" t="s">
        <v>33</v>
      </c>
      <c r="E5" s="117" t="s">
        <v>34</v>
      </c>
      <c r="F5" s="117" t="s">
        <v>35</v>
      </c>
      <c r="G5" s="117" t="s">
        <v>36</v>
      </c>
      <c r="H5" s="118" t="s">
        <v>37</v>
      </c>
    </row>
    <row r="6" spans="1:8" s="8" customFormat="1" ht="19.5" customHeight="1" thickBot="1">
      <c r="A6" s="119" t="s">
        <v>112</v>
      </c>
      <c r="B6" s="120" t="str">
        <f>P13</f>
        <v>Ištván, Tóthová</v>
      </c>
      <c r="C6" s="120" t="str">
        <f>P15</f>
        <v>Tomaško, Tomašková</v>
      </c>
      <c r="D6" s="120" t="s">
        <v>101</v>
      </c>
      <c r="E6" s="120" t="s">
        <v>104</v>
      </c>
      <c r="F6" s="120" t="s">
        <v>297</v>
      </c>
      <c r="G6" s="120" t="s">
        <v>305</v>
      </c>
      <c r="H6" s="121"/>
    </row>
    <row r="7" spans="1:8" ht="19.5" customHeight="1" thickBot="1">
      <c r="A7" s="93">
        <v>0.3333333333333333</v>
      </c>
      <c r="B7" s="319" t="s">
        <v>97</v>
      </c>
      <c r="C7" s="319"/>
      <c r="D7" s="319"/>
      <c r="E7" s="319"/>
      <c r="F7" s="319"/>
      <c r="G7" s="319"/>
      <c r="H7" s="320"/>
    </row>
    <row r="8" spans="1:8" s="67" customFormat="1" ht="6" customHeight="1" thickBot="1">
      <c r="A8" s="70"/>
      <c r="B8" s="111"/>
      <c r="C8" s="111"/>
      <c r="D8" s="111"/>
      <c r="E8" s="111"/>
      <c r="F8" s="111"/>
      <c r="G8" s="111"/>
      <c r="H8" s="122"/>
    </row>
    <row r="9" spans="1:8" ht="19.5" customHeight="1" thickBot="1">
      <c r="A9" s="93">
        <v>0.375</v>
      </c>
      <c r="B9" s="319" t="s">
        <v>113</v>
      </c>
      <c r="C9" s="319"/>
      <c r="D9" s="319"/>
      <c r="E9" s="319"/>
      <c r="F9" s="319"/>
      <c r="G9" s="319"/>
      <c r="H9" s="320"/>
    </row>
    <row r="10" spans="1:8" s="67" customFormat="1" ht="6" customHeight="1" thickBot="1">
      <c r="A10" s="70"/>
      <c r="B10" s="111"/>
      <c r="C10" s="111"/>
      <c r="D10" s="111"/>
      <c r="E10" s="111"/>
      <c r="F10" s="111"/>
      <c r="G10" s="111"/>
      <c r="H10" s="69"/>
    </row>
    <row r="11" spans="1:19" ht="31.5" customHeight="1">
      <c r="A11" s="317">
        <v>0.3958333333333333</v>
      </c>
      <c r="B11" s="133" t="str">
        <f>D51</f>
        <v>Burianek, Klohna, SVK/1 (BK)</v>
      </c>
      <c r="C11" s="133" t="str">
        <f>E51</f>
        <v>Tižo, Škvarnová, SVK/2 (TŠ)</v>
      </c>
      <c r="D11" s="133" t="str">
        <f>B51</f>
        <v>Kurilák, Opát, Mezík, SVK/1 (KOM)</v>
      </c>
      <c r="E11" s="133" t="str">
        <f>B52</f>
        <v>Minarech, Kudláčová, Sajdak, SVK/CZE (MKS)</v>
      </c>
      <c r="F11" s="133" t="str">
        <f>F51</f>
        <v>Klimčo, Burian, SVK/1 (KB)</v>
      </c>
      <c r="G11" s="133" t="str">
        <f>F52</f>
        <v>Schmid, Bajtek, CZE (SB)</v>
      </c>
      <c r="H11" s="134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19" s="67" customFormat="1" ht="31.5" customHeight="1" thickBot="1">
      <c r="A12" s="318"/>
      <c r="B12" s="133" t="str">
        <f>D53</f>
        <v>Abramov, Szőke, HUN (AS)</v>
      </c>
      <c r="C12" s="133" t="str">
        <f>E53</f>
        <v>Parrish, Bednarek, WAL/POL (PB)</v>
      </c>
      <c r="D12" s="133" t="str">
        <f>B54</f>
        <v>Langauer, Nagy, Sáling, HUN (LNS)</v>
      </c>
      <c r="E12" s="133" t="str">
        <f>B53</f>
        <v>Blažková, Petrák, Žabka, CZE/1 (BPŽ)</v>
      </c>
      <c r="F12" s="133" t="str">
        <f>F54</f>
        <v>Trószyńska, Walczyk, POL (TW)</v>
      </c>
      <c r="G12" s="133" t="str">
        <f>F53</f>
        <v>Osmanovič, Komar, CRO (KO)</v>
      </c>
      <c r="H12" s="134"/>
      <c r="J12" s="164" t="s">
        <v>99</v>
      </c>
      <c r="K12" s="164" t="s">
        <v>81</v>
      </c>
      <c r="L12" s="164" t="s">
        <v>81</v>
      </c>
      <c r="M12" s="164" t="s">
        <v>81</v>
      </c>
      <c r="N12" s="164" t="s">
        <v>100</v>
      </c>
      <c r="O12" s="164" t="s">
        <v>100</v>
      </c>
      <c r="P12" s="164" t="s">
        <v>100</v>
      </c>
      <c r="Q12" s="165">
        <v>1</v>
      </c>
      <c r="R12" s="50" t="s">
        <v>82</v>
      </c>
      <c r="S12" s="50" t="s">
        <v>277</v>
      </c>
    </row>
    <row r="13" spans="1:19" ht="18.75" customHeight="1">
      <c r="A13" s="87" t="s">
        <v>53</v>
      </c>
      <c r="B13" s="166" t="s">
        <v>170</v>
      </c>
      <c r="C13" s="166" t="s">
        <v>170</v>
      </c>
      <c r="D13" s="166" t="s">
        <v>151</v>
      </c>
      <c r="E13" s="166" t="s">
        <v>151</v>
      </c>
      <c r="F13" s="166" t="s">
        <v>173</v>
      </c>
      <c r="G13" s="166" t="s">
        <v>173</v>
      </c>
      <c r="H13" s="166"/>
      <c r="J13" s="164">
        <v>1</v>
      </c>
      <c r="K13" s="145" t="s">
        <v>82</v>
      </c>
      <c r="L13" s="145" t="s">
        <v>278</v>
      </c>
      <c r="M13" s="167" t="str">
        <f>L13&amp;", "&amp;L14</f>
        <v>Andrejčíková, Fejerčák</v>
      </c>
      <c r="N13" s="145" t="s">
        <v>279</v>
      </c>
      <c r="O13" s="145" t="s">
        <v>106</v>
      </c>
      <c r="P13" s="167" t="str">
        <f>O13&amp;", "&amp;O14</f>
        <v>Ištván, Tóthová</v>
      </c>
      <c r="Q13" s="165">
        <v>2</v>
      </c>
      <c r="R13" s="50" t="s">
        <v>280</v>
      </c>
      <c r="S13" s="50" t="s">
        <v>277</v>
      </c>
    </row>
    <row r="14" spans="1:19" ht="18.75" customHeight="1" thickBot="1">
      <c r="A14" s="70" t="s">
        <v>39</v>
      </c>
      <c r="B14" s="168" t="s">
        <v>278</v>
      </c>
      <c r="C14" s="168" t="s">
        <v>283</v>
      </c>
      <c r="D14" s="168" t="s">
        <v>287</v>
      </c>
      <c r="E14" s="168" t="s">
        <v>292</v>
      </c>
      <c r="F14" s="168" t="s">
        <v>299</v>
      </c>
      <c r="G14" s="168" t="s">
        <v>315</v>
      </c>
      <c r="H14" s="90"/>
      <c r="J14" s="164"/>
      <c r="K14" s="145" t="s">
        <v>280</v>
      </c>
      <c r="L14" s="145" t="s">
        <v>281</v>
      </c>
      <c r="M14" s="169"/>
      <c r="N14" s="145" t="s">
        <v>282</v>
      </c>
      <c r="O14" s="145" t="s">
        <v>108</v>
      </c>
      <c r="P14" s="169"/>
      <c r="Q14" s="165">
        <v>3</v>
      </c>
      <c r="R14" s="50" t="s">
        <v>55</v>
      </c>
      <c r="S14" s="50" t="s">
        <v>277</v>
      </c>
    </row>
    <row r="15" spans="1:19" s="67" customFormat="1" ht="31.5" customHeight="1">
      <c r="A15" s="317">
        <v>0.4479166666666667</v>
      </c>
      <c r="B15" s="133" t="str">
        <f>C51</f>
        <v>Jankechová, Drotárová, Breznay, SVK/2 (JDB)</v>
      </c>
      <c r="C15" s="133" t="str">
        <f>C52</f>
        <v>Bartek, Turkovic, Riečičiar, SVK/CRO (BTR)</v>
      </c>
      <c r="D15" s="133" t="str">
        <f>B51</f>
        <v>Kurilák, Opát, Mezík, SVK/1 (KOM)</v>
      </c>
      <c r="E15" s="133" t="str">
        <f>G51</f>
        <v>Prášil, Mihová, SVK/2 (PM)</v>
      </c>
      <c r="F15" s="133" t="str">
        <f>G52</f>
        <v>Kaas, Želko, CZE/CRO (KŽ)</v>
      </c>
      <c r="G15" s="133" t="str">
        <f>F51</f>
        <v>Klimčo, Burian, SVK/1 (KB)</v>
      </c>
      <c r="H15" s="134"/>
      <c r="J15" s="164">
        <v>2</v>
      </c>
      <c r="K15" s="145" t="s">
        <v>55</v>
      </c>
      <c r="L15" s="145" t="s">
        <v>283</v>
      </c>
      <c r="M15" s="167" t="str">
        <f>L15&amp;", "&amp;L16</f>
        <v>Grega, Sabatula</v>
      </c>
      <c r="N15" s="145" t="s">
        <v>284</v>
      </c>
      <c r="O15" s="145" t="s">
        <v>109</v>
      </c>
      <c r="P15" s="167" t="str">
        <f>O15&amp;", "&amp;O16</f>
        <v>Tomaško, Tomašková</v>
      </c>
      <c r="Q15" s="165">
        <v>4</v>
      </c>
      <c r="R15" s="50" t="s">
        <v>107</v>
      </c>
      <c r="S15" s="50" t="s">
        <v>277</v>
      </c>
    </row>
    <row r="16" spans="1:19" ht="31.5" customHeight="1" thickBot="1">
      <c r="A16" s="318"/>
      <c r="B16" s="133" t="str">
        <f>C54</f>
        <v>Lamch, Stasiak, Sudol, POL (LSS)</v>
      </c>
      <c r="C16" s="133" t="str">
        <f>C53</f>
        <v>Pokorná, Skopalová, Kreibichová, CZE/2 (PSK)</v>
      </c>
      <c r="D16" s="133" t="str">
        <f>B53</f>
        <v>Blažková, Petrák, Žabka, CZE/1 (BPŽ)</v>
      </c>
      <c r="E16" s="133" t="str">
        <f>G54</f>
        <v>Thompson, Andrejčík, ENG/SVK (TA)</v>
      </c>
      <c r="F16" s="133" t="str">
        <f>G53</f>
        <v>Hegedűs, Berkes, Szabó, HUN (HBS)</v>
      </c>
      <c r="G16" s="133" t="str">
        <f>F53</f>
        <v>Osmanovič, Komar, CRO (KO)</v>
      </c>
      <c r="H16" s="134"/>
      <c r="J16" s="164"/>
      <c r="K16" s="145" t="s">
        <v>107</v>
      </c>
      <c r="L16" s="145" t="s">
        <v>285</v>
      </c>
      <c r="M16" s="167"/>
      <c r="N16" s="145" t="s">
        <v>286</v>
      </c>
      <c r="O16" s="145" t="s">
        <v>110</v>
      </c>
      <c r="P16" s="167"/>
      <c r="Q16" s="165">
        <v>5</v>
      </c>
      <c r="R16" s="50" t="s">
        <v>102</v>
      </c>
      <c r="S16" s="50" t="s">
        <v>277</v>
      </c>
    </row>
    <row r="17" spans="1:19" ht="18.75" customHeight="1">
      <c r="A17" s="87" t="s">
        <v>53</v>
      </c>
      <c r="B17" s="166" t="s">
        <v>151</v>
      </c>
      <c r="C17" s="166" t="s">
        <v>151</v>
      </c>
      <c r="D17" s="166" t="s">
        <v>151</v>
      </c>
      <c r="E17" s="166" t="s">
        <v>173</v>
      </c>
      <c r="F17" s="166" t="s">
        <v>173</v>
      </c>
      <c r="G17" s="166" t="s">
        <v>173</v>
      </c>
      <c r="H17" s="166"/>
      <c r="J17" s="164">
        <v>3</v>
      </c>
      <c r="K17" s="145" t="s">
        <v>102</v>
      </c>
      <c r="L17" s="145" t="s">
        <v>287</v>
      </c>
      <c r="M17" s="167" t="str">
        <f>L17&amp;", "&amp;L18</f>
        <v>Kocúrová, Svat</v>
      </c>
      <c r="N17" s="145" t="s">
        <v>288</v>
      </c>
      <c r="O17" s="145" t="s">
        <v>101</v>
      </c>
      <c r="P17" s="167" t="str">
        <f>O17&amp;", "&amp;O18</f>
        <v>Lysáková, Mačová</v>
      </c>
      <c r="Q17" s="165">
        <v>6</v>
      </c>
      <c r="R17" s="50" t="s">
        <v>56</v>
      </c>
      <c r="S17" s="50" t="s">
        <v>277</v>
      </c>
    </row>
    <row r="18" spans="1:19" ht="18.75" customHeight="1" thickBot="1">
      <c r="A18" s="70" t="s">
        <v>39</v>
      </c>
      <c r="B18" s="168" t="s">
        <v>313</v>
      </c>
      <c r="C18" s="168" t="s">
        <v>285</v>
      </c>
      <c r="D18" s="168" t="s">
        <v>289</v>
      </c>
      <c r="E18" s="168" t="s">
        <v>295</v>
      </c>
      <c r="F18" s="168" t="s">
        <v>303</v>
      </c>
      <c r="G18" s="168" t="s">
        <v>299</v>
      </c>
      <c r="H18" s="90"/>
      <c r="J18" s="164"/>
      <c r="K18" s="145" t="s">
        <v>56</v>
      </c>
      <c r="L18" s="145" t="s">
        <v>289</v>
      </c>
      <c r="M18" s="169"/>
      <c r="N18" s="145" t="s">
        <v>290</v>
      </c>
      <c r="O18" s="145" t="s">
        <v>104</v>
      </c>
      <c r="P18" s="169"/>
      <c r="Q18" s="165">
        <v>7</v>
      </c>
      <c r="R18" s="50" t="s">
        <v>291</v>
      </c>
      <c r="S18" s="50" t="s">
        <v>277</v>
      </c>
    </row>
    <row r="19" spans="1:19" s="67" customFormat="1" ht="31.5" customHeight="1">
      <c r="A19" s="317">
        <v>0.5</v>
      </c>
      <c r="B19" s="133" t="str">
        <f>G51</f>
        <v>Prášil, Mihová, SVK/2 (PM)</v>
      </c>
      <c r="C19" s="133" t="str">
        <f>G52</f>
        <v>Kaas, Želko, CZE/CRO (KŽ)</v>
      </c>
      <c r="D19" s="133" t="str">
        <f>D51</f>
        <v>Burianek, Klohna, SVK/1 (BK)</v>
      </c>
      <c r="E19" s="133" t="str">
        <f>E51</f>
        <v>Tižo, Škvarnová, SVK/2 (TŠ)</v>
      </c>
      <c r="F19" s="133" t="str">
        <f>C51</f>
        <v>Jankechová, Drotárová, Breznay, SVK/2 (JDB)</v>
      </c>
      <c r="G19" s="133" t="str">
        <f>C52</f>
        <v>Bartek, Turkovic, Riečičiar, SVK/CRO (BTR)</v>
      </c>
      <c r="H19" s="134"/>
      <c r="J19" s="164">
        <v>4</v>
      </c>
      <c r="K19" s="145" t="s">
        <v>291</v>
      </c>
      <c r="L19" s="145" t="s">
        <v>292</v>
      </c>
      <c r="M19" s="167" t="str">
        <f>L19&amp;", "&amp;L20</f>
        <v>Urban, Šajnarová</v>
      </c>
      <c r="N19" s="145" t="s">
        <v>293</v>
      </c>
      <c r="O19" s="145" t="s">
        <v>105</v>
      </c>
      <c r="P19" s="167" t="str">
        <f>O19&amp;", "&amp;O20</f>
        <v>Bonk, Tatarko</v>
      </c>
      <c r="Q19" s="165">
        <v>8</v>
      </c>
      <c r="R19" s="50" t="s">
        <v>294</v>
      </c>
      <c r="S19" s="50" t="s">
        <v>277</v>
      </c>
    </row>
    <row r="20" spans="1:19" ht="31.5" customHeight="1" thickBot="1">
      <c r="A20" s="318"/>
      <c r="B20" s="133" t="str">
        <f>G53</f>
        <v>Hegedűs, Berkes, Szabó, HUN (HBS)</v>
      </c>
      <c r="C20" s="133" t="str">
        <f>G54</f>
        <v>Thompson, Andrejčík, ENG/SVK (TA)</v>
      </c>
      <c r="D20" s="133" t="str">
        <f>D52</f>
        <v>Augusta, Běhounek, CZE/2 (AB)</v>
      </c>
      <c r="E20" s="133" t="str">
        <f>E52</f>
        <v>Peška, Čermáková, CZE/1 (PČ)</v>
      </c>
      <c r="F20" s="133" t="str">
        <f>C53</f>
        <v>Pokorná, Skopalová, Kreibichová, CZE/2 (PSK)</v>
      </c>
      <c r="G20" s="133" t="str">
        <f>C54</f>
        <v>Lamch, Stasiak, Sudol, POL (LSS)</v>
      </c>
      <c r="H20" s="134"/>
      <c r="J20" s="164"/>
      <c r="K20" s="145" t="s">
        <v>294</v>
      </c>
      <c r="L20" s="145" t="s">
        <v>295</v>
      </c>
      <c r="M20" s="167"/>
      <c r="N20" s="145" t="s">
        <v>296</v>
      </c>
      <c r="O20" s="145" t="s">
        <v>297</v>
      </c>
      <c r="P20" s="167"/>
      <c r="Q20" s="165">
        <v>9</v>
      </c>
      <c r="R20" s="50" t="s">
        <v>298</v>
      </c>
      <c r="S20" s="50" t="s">
        <v>277</v>
      </c>
    </row>
    <row r="21" spans="1:19" ht="18.75" customHeight="1">
      <c r="A21" s="87" t="s">
        <v>53</v>
      </c>
      <c r="B21" s="166" t="s">
        <v>173</v>
      </c>
      <c r="C21" s="166" t="s">
        <v>173</v>
      </c>
      <c r="D21" s="166" t="s">
        <v>170</v>
      </c>
      <c r="E21" s="166" t="s">
        <v>170</v>
      </c>
      <c r="F21" s="166" t="s">
        <v>151</v>
      </c>
      <c r="G21" s="166" t="s">
        <v>151</v>
      </c>
      <c r="H21" s="166"/>
      <c r="J21" s="164">
        <v>5</v>
      </c>
      <c r="K21" s="145" t="s">
        <v>298</v>
      </c>
      <c r="L21" s="145" t="s">
        <v>299</v>
      </c>
      <c r="M21" s="167" t="str">
        <f>L21&amp;", "&amp;L22</f>
        <v>Waage, Štefková</v>
      </c>
      <c r="N21" s="145" t="s">
        <v>300</v>
      </c>
      <c r="O21" s="145" t="s">
        <v>301</v>
      </c>
      <c r="P21" s="167" t="str">
        <f>O21&amp;", "&amp;O22</f>
        <v>Tatarková, Kall</v>
      </c>
      <c r="Q21" s="165">
        <v>10</v>
      </c>
      <c r="R21" s="50" t="s">
        <v>302</v>
      </c>
      <c r="S21" s="50" t="s">
        <v>277</v>
      </c>
    </row>
    <row r="22" spans="1:19" ht="18.75" customHeight="1" thickBot="1">
      <c r="A22" s="70" t="s">
        <v>39</v>
      </c>
      <c r="B22" s="168" t="s">
        <v>278</v>
      </c>
      <c r="C22" s="168" t="s">
        <v>315</v>
      </c>
      <c r="D22" s="168" t="s">
        <v>287</v>
      </c>
      <c r="E22" s="168" t="s">
        <v>292</v>
      </c>
      <c r="F22" s="168" t="s">
        <v>303</v>
      </c>
      <c r="G22" s="168" t="s">
        <v>283</v>
      </c>
      <c r="H22" s="90"/>
      <c r="J22" s="164"/>
      <c r="K22" s="145" t="s">
        <v>302</v>
      </c>
      <c r="L22" s="145" t="s">
        <v>303</v>
      </c>
      <c r="M22" s="169"/>
      <c r="N22" s="145" t="s">
        <v>304</v>
      </c>
      <c r="O22" s="145" t="s">
        <v>305</v>
      </c>
      <c r="P22" s="169"/>
      <c r="Q22" s="165">
        <v>11</v>
      </c>
      <c r="R22" s="170" t="s">
        <v>306</v>
      </c>
      <c r="S22" s="50" t="s">
        <v>277</v>
      </c>
    </row>
    <row r="23" spans="1:20" ht="18.75" customHeight="1" thickBot="1">
      <c r="A23" s="68" t="s">
        <v>320</v>
      </c>
      <c r="B23" s="334" t="s">
        <v>38</v>
      </c>
      <c r="C23" s="319"/>
      <c r="D23" s="319"/>
      <c r="E23" s="319"/>
      <c r="F23" s="319"/>
      <c r="G23" s="319"/>
      <c r="H23" s="320"/>
      <c r="I23" s="67"/>
      <c r="J23" s="164">
        <v>6</v>
      </c>
      <c r="K23" s="171" t="s">
        <v>306</v>
      </c>
      <c r="L23" s="171" t="s">
        <v>307</v>
      </c>
      <c r="M23" s="167" t="str">
        <f>L23&amp;", "&amp;L25</f>
        <v>Křivan, Kinčešová</v>
      </c>
      <c r="N23" s="145" t="s">
        <v>308</v>
      </c>
      <c r="O23" s="145" t="s">
        <v>309</v>
      </c>
      <c r="P23" s="167" t="str">
        <f>O23&amp;", "&amp;O25</f>
        <v>Fabiánová, Varga</v>
      </c>
      <c r="Q23" s="165">
        <v>12</v>
      </c>
      <c r="R23" s="50" t="s">
        <v>310</v>
      </c>
      <c r="S23" s="50" t="s">
        <v>277</v>
      </c>
      <c r="T23" s="67"/>
    </row>
    <row r="24" spans="1:19" ht="3.75" customHeight="1" thickBot="1">
      <c r="A24" s="88"/>
      <c r="B24" s="91"/>
      <c r="C24" s="91"/>
      <c r="D24" s="91"/>
      <c r="E24" s="91"/>
      <c r="F24" s="91"/>
      <c r="G24" s="91"/>
      <c r="H24" s="92"/>
      <c r="Q24" s="165">
        <v>13</v>
      </c>
      <c r="R24" s="50" t="s">
        <v>111</v>
      </c>
      <c r="S24" s="50" t="s">
        <v>277</v>
      </c>
    </row>
    <row r="25" spans="1:19" ht="31.5" customHeight="1">
      <c r="A25" s="317">
        <v>0.59375</v>
      </c>
      <c r="B25" s="133" t="str">
        <f>D52</f>
        <v>Augusta, Běhounek, CZE/2 (AB)</v>
      </c>
      <c r="C25" s="133" t="str">
        <f>E52</f>
        <v>Peška, Čermáková, CZE/1 (PČ)</v>
      </c>
      <c r="D25" s="133" t="str">
        <f>B52</f>
        <v>Minarech, Kudláčová, Sajdak, SVK/CZE (MKS)</v>
      </c>
      <c r="E25" s="133" t="str">
        <f>C51</f>
        <v>Jankechová, Drotárová, Breznay, SVK/2 (JDB)</v>
      </c>
      <c r="F25" s="188" t="str">
        <f>F52</f>
        <v>Schmid, Bajtek, CZE (SB)</v>
      </c>
      <c r="G25" s="188" t="str">
        <f>G51</f>
        <v>Prášil, Mihová, SVK/2 (PM)</v>
      </c>
      <c r="H25" s="189"/>
      <c r="J25" s="164"/>
      <c r="K25" s="145" t="s">
        <v>310</v>
      </c>
      <c r="L25" s="145" t="s">
        <v>311</v>
      </c>
      <c r="M25" s="167"/>
      <c r="N25" s="145" t="s">
        <v>312</v>
      </c>
      <c r="O25" s="145" t="s">
        <v>103</v>
      </c>
      <c r="P25" s="167"/>
      <c r="Q25" s="165">
        <v>14</v>
      </c>
      <c r="R25" s="50" t="s">
        <v>314</v>
      </c>
      <c r="S25" s="50" t="s">
        <v>277</v>
      </c>
    </row>
    <row r="26" spans="1:16" ht="31.5" customHeight="1" thickBot="1">
      <c r="A26" s="318"/>
      <c r="B26" s="133" t="str">
        <f>D53</f>
        <v>Abramov, Szőke, HUN (AS)</v>
      </c>
      <c r="C26" s="133" t="str">
        <f>E53</f>
        <v>Parrish, Bednarek, WAL/POL (PB)</v>
      </c>
      <c r="D26" s="133" t="str">
        <f>B54</f>
        <v>Langauer, Nagy, Sáling, HUN (LNS)</v>
      </c>
      <c r="E26" s="133" t="str">
        <f>C52</f>
        <v>Bartek, Turkovic, Riečičiar, SVK/CRO (BTR)</v>
      </c>
      <c r="F26" s="188" t="str">
        <f>F54</f>
        <v>Trószyńska, Walczyk, POL (TW)</v>
      </c>
      <c r="G26" s="188" t="str">
        <f>G52</f>
        <v>Kaas, Želko, CZE/CRO (KŽ)</v>
      </c>
      <c r="H26" s="189"/>
      <c r="J26" s="164">
        <v>7</v>
      </c>
      <c r="K26" s="145" t="s">
        <v>111</v>
      </c>
      <c r="L26" s="145" t="s">
        <v>313</v>
      </c>
      <c r="M26" s="167" t="str">
        <f>L26&amp;", "&amp;L27</f>
        <v>Halický, Kondela</v>
      </c>
      <c r="N26" s="172"/>
      <c r="O26" s="172"/>
      <c r="P26" s="167"/>
    </row>
    <row r="27" spans="1:20" s="67" customFormat="1" ht="21" customHeight="1">
      <c r="A27" s="87" t="s">
        <v>53</v>
      </c>
      <c r="B27" s="166" t="s">
        <v>170</v>
      </c>
      <c r="C27" s="166" t="s">
        <v>170</v>
      </c>
      <c r="D27" s="166" t="s">
        <v>151</v>
      </c>
      <c r="E27" s="166" t="s">
        <v>151</v>
      </c>
      <c r="F27" s="166" t="s">
        <v>173</v>
      </c>
      <c r="G27" s="166" t="s">
        <v>173</v>
      </c>
      <c r="H27" s="175"/>
      <c r="I27"/>
      <c r="J27" s="167"/>
      <c r="K27" s="145" t="s">
        <v>314</v>
      </c>
      <c r="L27" s="145" t="s">
        <v>315</v>
      </c>
      <c r="M27" s="167"/>
      <c r="N27" s="167"/>
      <c r="O27" s="167"/>
      <c r="P27" s="169"/>
      <c r="Q27" s="165">
        <v>1</v>
      </c>
      <c r="R27" s="50" t="s">
        <v>279</v>
      </c>
      <c r="S27" s="50" t="s">
        <v>316</v>
      </c>
      <c r="T27"/>
    </row>
    <row r="28" spans="1:19" ht="18.75" customHeight="1" thickBot="1">
      <c r="A28" s="70" t="s">
        <v>39</v>
      </c>
      <c r="B28" s="168" t="s">
        <v>313</v>
      </c>
      <c r="C28" s="168" t="s">
        <v>285</v>
      </c>
      <c r="D28" s="168" t="s">
        <v>315</v>
      </c>
      <c r="E28" s="168" t="s">
        <v>295</v>
      </c>
      <c r="F28" s="168" t="s">
        <v>299</v>
      </c>
      <c r="G28" s="168" t="s">
        <v>278</v>
      </c>
      <c r="H28" s="173"/>
      <c r="Q28" s="165">
        <v>2</v>
      </c>
      <c r="R28" s="50" t="s">
        <v>282</v>
      </c>
      <c r="S28" s="50" t="s">
        <v>316</v>
      </c>
    </row>
    <row r="29" spans="1:20" ht="31.5" customHeight="1">
      <c r="A29" s="317">
        <v>0.6458333333333334</v>
      </c>
      <c r="B29" s="133" t="str">
        <f>B51</f>
        <v>Kurilák, Opát, Mezík, SVK/1 (KOM)</v>
      </c>
      <c r="C29" s="133" t="str">
        <f>B53</f>
        <v>Blažková, Petrák, Žabka, CZE/1 (BPŽ)</v>
      </c>
      <c r="D29" s="133" t="str">
        <f>C53</f>
        <v>Pokorná, Skopalová, Kreibichová, CZE/2 (PSK)</v>
      </c>
      <c r="E29" s="133" t="str">
        <f>F51</f>
        <v>Klimčo, Burian, SVK/1 (KB)</v>
      </c>
      <c r="F29" s="188" t="str">
        <f>F53</f>
        <v>Osmanovič, Komar, CRO (KO)</v>
      </c>
      <c r="G29" s="188" t="str">
        <f>G53</f>
        <v>Hegedűs, Berkes, Szabó, HUN (HBS)</v>
      </c>
      <c r="H29" s="189"/>
      <c r="I29" s="67"/>
      <c r="J29" s="67"/>
      <c r="K29" s="67"/>
      <c r="L29" s="67"/>
      <c r="M29" s="67"/>
      <c r="N29" s="67"/>
      <c r="O29" s="67"/>
      <c r="Q29" s="165">
        <v>3</v>
      </c>
      <c r="R29" s="50" t="s">
        <v>284</v>
      </c>
      <c r="S29" s="50" t="s">
        <v>316</v>
      </c>
      <c r="T29" s="67"/>
    </row>
    <row r="30" spans="1:19" ht="31.5" customHeight="1" thickBot="1">
      <c r="A30" s="318"/>
      <c r="B30" s="133" t="str">
        <f>B52</f>
        <v>Minarech, Kudláčová, Sajdak, SVK/CZE (MKS)</v>
      </c>
      <c r="C30" s="133" t="str">
        <f>B54</f>
        <v>Langauer, Nagy, Sáling, HUN (LNS)</v>
      </c>
      <c r="D30" s="133" t="str">
        <f>C54</f>
        <v>Lamch, Stasiak, Sudol, POL (LSS)</v>
      </c>
      <c r="E30" s="133" t="str">
        <f>F52</f>
        <v>Schmid, Bajtek, CZE (SB)</v>
      </c>
      <c r="F30" s="188" t="str">
        <f>F54</f>
        <v>Trószyńska, Walczyk, POL (TW)</v>
      </c>
      <c r="G30" s="188" t="str">
        <f>G54</f>
        <v>Thompson, Andrejčík, ENG/SVK (TA)</v>
      </c>
      <c r="H30" s="189"/>
      <c r="Q30" s="165">
        <v>4</v>
      </c>
      <c r="R30" s="50" t="s">
        <v>286</v>
      </c>
      <c r="S30" s="50" t="s">
        <v>316</v>
      </c>
    </row>
    <row r="31" spans="1:20" s="67" customFormat="1" ht="18.75" customHeight="1">
      <c r="A31" s="87" t="s">
        <v>53</v>
      </c>
      <c r="B31" s="166" t="s">
        <v>151</v>
      </c>
      <c r="C31" s="166" t="s">
        <v>151</v>
      </c>
      <c r="D31" s="166" t="s">
        <v>151</v>
      </c>
      <c r="E31" s="166" t="s">
        <v>173</v>
      </c>
      <c r="F31" s="166" t="s">
        <v>173</v>
      </c>
      <c r="G31" s="166" t="s">
        <v>173</v>
      </c>
      <c r="H31" s="175"/>
      <c r="I31"/>
      <c r="J31"/>
      <c r="K31"/>
      <c r="L31"/>
      <c r="M31"/>
      <c r="N31"/>
      <c r="O31"/>
      <c r="P31"/>
      <c r="Q31" s="165">
        <v>5</v>
      </c>
      <c r="R31" s="50" t="s">
        <v>288</v>
      </c>
      <c r="S31" s="50" t="s">
        <v>316</v>
      </c>
      <c r="T31"/>
    </row>
    <row r="32" spans="1:19" ht="18.75" customHeight="1" thickBot="1">
      <c r="A32" s="70" t="s">
        <v>39</v>
      </c>
      <c r="B32" s="168" t="s">
        <v>292</v>
      </c>
      <c r="C32" s="168" t="s">
        <v>283</v>
      </c>
      <c r="D32" s="168" t="s">
        <v>289</v>
      </c>
      <c r="E32" s="168" t="s">
        <v>287</v>
      </c>
      <c r="F32" s="168" t="s">
        <v>303</v>
      </c>
      <c r="G32" s="168" t="s">
        <v>295</v>
      </c>
      <c r="H32" s="173"/>
      <c r="Q32" s="165">
        <v>6</v>
      </c>
      <c r="R32" s="50" t="s">
        <v>290</v>
      </c>
      <c r="S32" s="50" t="s">
        <v>316</v>
      </c>
    </row>
    <row r="33" spans="1:20" ht="31.5" customHeight="1">
      <c r="A33" s="315" t="s">
        <v>321</v>
      </c>
      <c r="B33" s="133" t="str">
        <f>T('Pairs BC4 final'!V21:Y24)&amp;" "&amp;T('Pairs BC4 final'!Z21:AI24)</f>
        <v>1. A Osmanovič, Komar, CRO (KO)</v>
      </c>
      <c r="C33" s="133" t="str">
        <f>T('Pairs BC4 final'!V45:Y48)&amp;" "&amp;T('Pairs BC4 final'!Z45:AI48)</f>
        <v>1. B Thompson, Andrejčík, ENG/SVK (TA)</v>
      </c>
      <c r="D33" s="133" t="str">
        <f>T('Pairs BC3 final'!V21:Y24)&amp;" "&amp;T('Pairs BC3 final'!Z21:AI24)</f>
        <v>1. A Burianek, Klohna, SVK/1 (BK)</v>
      </c>
      <c r="E33" s="133" t="str">
        <f>T('Pairs BC3 final'!V45:Y48)&amp;" "&amp;T('Pairs BC3 final'!Z45:AI48)</f>
        <v>1. B Peška, Čermáková, CZE/1 (PČ)</v>
      </c>
      <c r="F33" s="133" t="str">
        <f>T('Teams BC1-BC2 final'!V21:Y24)&amp;" "&amp;T('Teams BC1-BC2 final'!Z21:AI24)</f>
        <v>1. A Blažková, Petrák, Žabka, CZE/1 (BPŽ)</v>
      </c>
      <c r="G33" s="133" t="str">
        <f>T('Teams BC1-BC2 final'!V45:Y48)&amp;" "&amp;T('Teams BC1-BC2 final'!Z45:AI48)</f>
        <v>1. B Lamch, Stasiak, Sudol, POL (LSS)</v>
      </c>
      <c r="H33" s="189"/>
      <c r="I33" s="67"/>
      <c r="J33" s="67"/>
      <c r="K33" s="67"/>
      <c r="L33" s="67"/>
      <c r="M33" s="67"/>
      <c r="N33" s="67"/>
      <c r="O33" s="67"/>
      <c r="Q33" s="165">
        <v>7</v>
      </c>
      <c r="R33" s="50" t="s">
        <v>293</v>
      </c>
      <c r="S33" s="50" t="s">
        <v>316</v>
      </c>
      <c r="T33" s="67"/>
    </row>
    <row r="34" spans="1:19" ht="31.5" customHeight="1" thickBot="1">
      <c r="A34" s="316"/>
      <c r="B34" s="133" t="str">
        <f>T('Pairs BC4 final'!V33:Y36)&amp;" "&amp;T('Pairs BC4 final'!Z33:AI36)</f>
        <v>2. B Hegedűs, Berkes, Szabó, HUN (HBS)</v>
      </c>
      <c r="C34" s="133" t="str">
        <f>T('Pairs BC4 final'!V57:Y60)&amp;" "&amp;T('Pairs BC4 final'!Z57:AI60)</f>
        <v>2. A Klimčo, Burian, SVK/1 (KB)</v>
      </c>
      <c r="D34" s="133" t="str">
        <f>T('Pairs BC3 final'!V33:Y36)&amp;" "&amp;T('Pairs BC3 final'!Z33:AI36)</f>
        <v>2. B Parrish, Bednarek, WAL/POL (PB)</v>
      </c>
      <c r="E34" s="133" t="str">
        <f>T('Pairs BC3 final'!V57:Y60)&amp;" "&amp;T('Pairs BC3 final'!Z57:AI60)</f>
        <v>2. A Abramov, Szőke, HUN (AS)</v>
      </c>
      <c r="F34" s="133" t="str">
        <f>T('Teams BC1-BC2 final'!V33:Y36)&amp;" "&amp;T('Teams BC1-BC2 final'!Z33:AI36)</f>
        <v>2. B Pokorná, Skopalová, Kreibichová, CZE/2 (PSK)</v>
      </c>
      <c r="G34" s="133" t="str">
        <f>T('Teams BC1-BC2 final'!V57:Y60)&amp;" "&amp;T('Teams BC1-BC2 final'!Z57:AI60)</f>
        <v>2. A Kurilák, Opát, Mezík, SVK/1 (KOM)</v>
      </c>
      <c r="H34" s="189"/>
      <c r="P34" s="67"/>
      <c r="Q34" s="165">
        <v>8</v>
      </c>
      <c r="R34" s="50" t="s">
        <v>296</v>
      </c>
      <c r="S34" s="50" t="s">
        <v>316</v>
      </c>
    </row>
    <row r="35" spans="1:20" s="67" customFormat="1" ht="18.75" customHeight="1">
      <c r="A35" s="87" t="s">
        <v>53</v>
      </c>
      <c r="B35" s="166" t="s">
        <v>173</v>
      </c>
      <c r="C35" s="166" t="s">
        <v>173</v>
      </c>
      <c r="D35" s="166" t="s">
        <v>170</v>
      </c>
      <c r="E35" s="166" t="s">
        <v>170</v>
      </c>
      <c r="F35" s="166" t="s">
        <v>151</v>
      </c>
      <c r="G35" s="166" t="s">
        <v>151</v>
      </c>
      <c r="H35" s="176"/>
      <c r="I35"/>
      <c r="J35"/>
      <c r="K35"/>
      <c r="L35"/>
      <c r="M35"/>
      <c r="N35"/>
      <c r="O35"/>
      <c r="P35"/>
      <c r="Q35" s="165">
        <v>9</v>
      </c>
      <c r="R35" s="50" t="s">
        <v>300</v>
      </c>
      <c r="S35" s="50" t="s">
        <v>316</v>
      </c>
      <c r="T35"/>
    </row>
    <row r="36" spans="1:19" ht="18.75" customHeight="1" thickBot="1">
      <c r="A36" s="177" t="s">
        <v>39</v>
      </c>
      <c r="B36" s="168" t="s">
        <v>278</v>
      </c>
      <c r="C36" s="168" t="s">
        <v>283</v>
      </c>
      <c r="D36" s="168" t="s">
        <v>299</v>
      </c>
      <c r="E36" s="168" t="s">
        <v>315</v>
      </c>
      <c r="F36" s="168" t="s">
        <v>313</v>
      </c>
      <c r="G36" s="168" t="s">
        <v>285</v>
      </c>
      <c r="H36" s="173"/>
      <c r="Q36" s="165">
        <v>10</v>
      </c>
      <c r="R36" s="50" t="s">
        <v>304</v>
      </c>
      <c r="S36" s="50" t="s">
        <v>316</v>
      </c>
    </row>
    <row r="37" spans="1:20" ht="31.5" customHeight="1">
      <c r="A37" s="317" t="s">
        <v>322</v>
      </c>
      <c r="B37" s="133" t="str">
        <f>T('Pairs BC3 final'!AN27:AN30)&amp;" "&amp;T('Pairs BC3 final'!AO27:AW30)</f>
        <v>1. Finalist Burianek, Klohna, SVK/1 (BK)</v>
      </c>
      <c r="C37" s="133" t="str">
        <f>T('Pairs BC3 final'!B73:M76)&amp;" "&amp;T('Pairs BC3 final'!N73:U76)</f>
        <v>3rd place finalist 1 Parrish, Bednarek, WAL/POL (PB)</v>
      </c>
      <c r="D37" s="133" t="str">
        <f>T('Teams BC1-BC2 final'!AN27:AN30)&amp;" "&amp;T('Teams BC1-BC2 final'!AO27:AW30)</f>
        <v>1. Finalist Blažková, Petrák, Žabka, CZE/1 (BPŽ)</v>
      </c>
      <c r="E37" s="133" t="str">
        <f>T('Teams BC1-BC2 final'!B73:M76)&amp;" "&amp;T('Teams BC1-BC2 final'!N73:U76)</f>
        <v>3rd place finalist 1 Pokorná, Skopalová, Kreibichová, CZE/2 (PSK)</v>
      </c>
      <c r="F37" s="133" t="str">
        <f>T('Pairs BC4 final'!AN27:AN30)&amp;" "&amp;T('Pairs BC4 final'!AO27:AW30)</f>
        <v>1. Finalist Osmanovič, Komar, CRO (KO)</v>
      </c>
      <c r="G37" s="133" t="str">
        <f>T('Pairs BC4 final'!B73:M76)&amp;" "&amp;T('Pairs BC4 final'!N73:U76)</f>
        <v>3rd place finalist 1 Hegedűs, Berkes, Szabó, HUN (HBS)</v>
      </c>
      <c r="H37" s="174"/>
      <c r="I37" s="67"/>
      <c r="J37" s="67"/>
      <c r="K37" s="67"/>
      <c r="L37" s="67"/>
      <c r="M37" s="67"/>
      <c r="N37" s="67"/>
      <c r="O37" s="67"/>
      <c r="Q37" s="165">
        <v>11</v>
      </c>
      <c r="R37" s="50" t="s">
        <v>308</v>
      </c>
      <c r="S37" s="50" t="s">
        <v>316</v>
      </c>
      <c r="T37" s="67"/>
    </row>
    <row r="38" spans="1:19" ht="31.5" customHeight="1" thickBot="1">
      <c r="A38" s="318"/>
      <c r="B38" s="133" t="str">
        <f>T('Pairs BC3 final'!AN51:AN54)&amp;" "&amp;T('Pairs BC3 final'!AO51:AW54)</f>
        <v>2. Finalist Peška, Čermáková, CZE/1 (PČ)</v>
      </c>
      <c r="C38" s="133" t="str">
        <f>T('Pairs BC3 final'!B85:M88)&amp;" "&amp;T('Pairs BC3 final'!N85:U88)</f>
        <v>3rd place finalist 2 Abramov, Szőke, HUN (AS)</v>
      </c>
      <c r="D38" s="133" t="str">
        <f>T('Teams BC1-BC2 final'!AN51:AN54)&amp;" "&amp;T('Teams BC1-BC2 final'!AO51:AW54)</f>
        <v>2. Finalist Kurilák, Opát, Mezík, SVK/1 (KOM)</v>
      </c>
      <c r="E38" s="133" t="str">
        <f>T('Teams BC1-BC2 final'!B85:M88)&amp;" "&amp;T('Teams BC1-BC2 final'!N85:U88)</f>
        <v>3rd place finalist 2 Lamch, Stasiak, Sudol, POL (LSS)</v>
      </c>
      <c r="F38" s="133" t="str">
        <f>T('Pairs BC4 final'!AN51:AN54)&amp;" "&amp;T('Pairs BC4 final'!AO51:AW54)</f>
        <v>2. Finalist Thompson, Andrejčík, ENG/SVK (TA)</v>
      </c>
      <c r="G38" s="133" t="str">
        <f>T('Pairs BC4 final'!B85:M88)&amp;" "&amp;T('Pairs BC4 final'!N85:U88)</f>
        <v>3rd place finalist 2 Klimčo, Burian, SVK/1 (KB)</v>
      </c>
      <c r="H38" s="89"/>
      <c r="P38" s="67"/>
      <c r="Q38" s="165">
        <v>12</v>
      </c>
      <c r="R38" s="50" t="s">
        <v>312</v>
      </c>
      <c r="S38" s="50" t="s">
        <v>316</v>
      </c>
    </row>
    <row r="39" spans="1:8" ht="18.75" customHeight="1">
      <c r="A39" s="87" t="s">
        <v>53</v>
      </c>
      <c r="B39" s="166" t="s">
        <v>170</v>
      </c>
      <c r="C39" s="166" t="s">
        <v>170</v>
      </c>
      <c r="D39" s="166" t="s">
        <v>151</v>
      </c>
      <c r="E39" s="166" t="s">
        <v>151</v>
      </c>
      <c r="F39" s="166" t="s">
        <v>173</v>
      </c>
      <c r="G39" s="166" t="s">
        <v>173</v>
      </c>
      <c r="H39" s="166"/>
    </row>
    <row r="40" spans="1:20" s="46" customFormat="1" ht="18.75" customHeight="1" thickBot="1">
      <c r="A40" s="177" t="s">
        <v>39</v>
      </c>
      <c r="B40" s="168" t="s">
        <v>334</v>
      </c>
      <c r="C40" s="168" t="s">
        <v>292</v>
      </c>
      <c r="D40" s="168" t="s">
        <v>333</v>
      </c>
      <c r="E40" s="168" t="s">
        <v>295</v>
      </c>
      <c r="F40" s="168" t="s">
        <v>303</v>
      </c>
      <c r="G40" s="168" t="s">
        <v>289</v>
      </c>
      <c r="H40" s="90"/>
      <c r="I40"/>
      <c r="J40"/>
      <c r="K40"/>
      <c r="L40"/>
      <c r="M40"/>
      <c r="N40"/>
      <c r="O40"/>
      <c r="P40"/>
      <c r="Q40" s="165">
        <v>2</v>
      </c>
      <c r="R40" s="50" t="s">
        <v>317</v>
      </c>
      <c r="S40" s="50" t="s">
        <v>318</v>
      </c>
      <c r="T40"/>
    </row>
    <row r="41" spans="1:20" s="72" customFormat="1" ht="18.75" customHeight="1" thickBot="1">
      <c r="A41" s="71">
        <v>0.8020833333333334</v>
      </c>
      <c r="B41" s="106" t="s">
        <v>176</v>
      </c>
      <c r="C41" s="107"/>
      <c r="D41" s="107"/>
      <c r="E41" s="107"/>
      <c r="F41" s="107"/>
      <c r="G41" s="107"/>
      <c r="H41" s="108"/>
      <c r="I41" s="67"/>
      <c r="J41" s="46"/>
      <c r="K41" s="46"/>
      <c r="L41" s="46"/>
      <c r="M41" s="46"/>
      <c r="N41" s="46"/>
      <c r="O41" s="46"/>
      <c r="P41" s="67"/>
      <c r="Q41"/>
      <c r="R41"/>
      <c r="S41"/>
      <c r="T41" s="67"/>
    </row>
    <row r="42" spans="1:20" s="73" customFormat="1" ht="3.75" customHeight="1" thickBot="1">
      <c r="A42" s="88"/>
      <c r="B42" s="91"/>
      <c r="C42" s="91"/>
      <c r="D42" s="91"/>
      <c r="E42" s="91"/>
      <c r="F42" s="91"/>
      <c r="G42" s="91"/>
      <c r="H42" s="92"/>
      <c r="I42"/>
      <c r="J42" s="72"/>
      <c r="K42" s="72"/>
      <c r="L42" s="72"/>
      <c r="M42" s="72"/>
      <c r="N42" s="72"/>
      <c r="O42" s="72"/>
      <c r="P42"/>
      <c r="Q42" s="67"/>
      <c r="R42" s="67"/>
      <c r="S42" s="67"/>
      <c r="T42"/>
    </row>
    <row r="43" spans="1:20" s="73" customFormat="1" ht="18.75" customHeight="1" thickBot="1">
      <c r="A43" s="71">
        <v>0.7916666666666666</v>
      </c>
      <c r="B43" s="106" t="s">
        <v>98</v>
      </c>
      <c r="C43" s="107"/>
      <c r="D43" s="107"/>
      <c r="E43" s="107"/>
      <c r="F43" s="107"/>
      <c r="G43" s="107"/>
      <c r="H43" s="108"/>
      <c r="I43"/>
      <c r="P43"/>
      <c r="Q43"/>
      <c r="R43"/>
      <c r="S43"/>
      <c r="T43"/>
    </row>
    <row r="44" spans="1:20" s="73" customFormat="1" ht="30" customHeight="1">
      <c r="A44" s="178" t="s">
        <v>319</v>
      </c>
      <c r="B44" s="45"/>
      <c r="C44" s="179"/>
      <c r="D44" s="45"/>
      <c r="E44" s="45"/>
      <c r="F44" s="45"/>
      <c r="G44" s="45"/>
      <c r="H44" s="45"/>
      <c r="I44"/>
      <c r="P44"/>
      <c r="Q44"/>
      <c r="R44"/>
      <c r="S44"/>
      <c r="T44"/>
    </row>
    <row r="45" spans="1:7" s="73" customFormat="1" ht="3.75" customHeight="1" thickBot="1">
      <c r="A45" s="10"/>
      <c r="B45" s="50"/>
      <c r="C45" s="74"/>
      <c r="D45" s="74"/>
      <c r="E45" s="74"/>
      <c r="F45" s="74"/>
      <c r="G45" s="74"/>
    </row>
    <row r="46" spans="1:8" s="8" customFormat="1" ht="60" customHeight="1" thickBot="1">
      <c r="A46" s="321" t="s">
        <v>275</v>
      </c>
      <c r="B46" s="322"/>
      <c r="C46" s="322"/>
      <c r="D46" s="322"/>
      <c r="E46" s="322"/>
      <c r="F46" s="322"/>
      <c r="G46" s="322"/>
      <c r="H46" s="323"/>
    </row>
    <row r="47" spans="1:8" s="46" customFormat="1" ht="3.75" customHeight="1" thickBot="1">
      <c r="A47" s="45"/>
      <c r="B47" s="45"/>
      <c r="C47" s="45"/>
      <c r="D47" s="45"/>
      <c r="E47" s="45"/>
      <c r="F47" s="45"/>
      <c r="G47" s="45"/>
      <c r="H47" s="45"/>
    </row>
    <row r="48" spans="2:7" s="72" customFormat="1" ht="32.25" customHeight="1" thickBot="1">
      <c r="B48" s="324" t="s">
        <v>178</v>
      </c>
      <c r="C48" s="325"/>
      <c r="D48" s="326"/>
      <c r="E48" s="326"/>
      <c r="F48" s="325"/>
      <c r="G48" s="327"/>
    </row>
    <row r="49" spans="1:7" s="73" customFormat="1" ht="32.25" customHeight="1">
      <c r="A49" s="75"/>
      <c r="B49" s="328" t="s">
        <v>151</v>
      </c>
      <c r="C49" s="329"/>
      <c r="D49" s="330" t="s">
        <v>170</v>
      </c>
      <c r="E49" s="331"/>
      <c r="F49" s="332" t="s">
        <v>173</v>
      </c>
      <c r="G49" s="333"/>
    </row>
    <row r="50" spans="1:7" s="73" customFormat="1" ht="32.25" customHeight="1" thickBot="1">
      <c r="A50" s="50"/>
      <c r="B50" s="127" t="s">
        <v>13</v>
      </c>
      <c r="C50" s="129" t="s">
        <v>14</v>
      </c>
      <c r="D50" s="131" t="s">
        <v>13</v>
      </c>
      <c r="E50" s="132" t="s">
        <v>14</v>
      </c>
      <c r="F50" s="130" t="s">
        <v>13</v>
      </c>
      <c r="G50" s="128" t="s">
        <v>14</v>
      </c>
    </row>
    <row r="51" spans="1:7" s="73" customFormat="1" ht="60" customHeight="1">
      <c r="A51" s="50"/>
      <c r="B51" s="180" t="str">
        <f>'Teams BC1-BC2'!B11</f>
        <v>Kurilák, Opát, Mezík, SVK/1 (KOM)</v>
      </c>
      <c r="C51" s="181" t="str">
        <f>'Teams BC1-BC2'!B18</f>
        <v>Jankechová, Drotárová, Breznay, SVK/2 (JDB)</v>
      </c>
      <c r="D51" s="182" t="str">
        <f>'Pairs BC3'!B12</f>
        <v>Burianek, Klohna, SVK/1 (BK)</v>
      </c>
      <c r="E51" s="183" t="str">
        <f>'Pairs BC3'!B18</f>
        <v>Tižo, Škvarnová, SVK/2 (TŠ)</v>
      </c>
      <c r="F51" s="180" t="str">
        <f>'Pairs BC4'!B11</f>
        <v>Klimčo, Burian, SVK/1 (KB)</v>
      </c>
      <c r="G51" s="181" t="str">
        <f>'Pairs BC4'!B18</f>
        <v>Prášil, Mihová, SVK/2 (PM)</v>
      </c>
    </row>
    <row r="52" spans="1:7" s="73" customFormat="1" ht="60" customHeight="1">
      <c r="A52" s="50"/>
      <c r="B52" s="182" t="str">
        <f>'Teams BC1-BC2'!B12</f>
        <v>Minarech, Kudláčová, Sajdak, SVK/CZE (MKS)</v>
      </c>
      <c r="C52" s="183" t="str">
        <f>'Teams BC1-BC2'!B19</f>
        <v>Bartek, Turkovic, Riečičiar, SVK/CRO (BTR)</v>
      </c>
      <c r="D52" s="182" t="str">
        <f>'Pairs BC3'!B13</f>
        <v>Augusta, Běhounek, CZE/2 (AB)</v>
      </c>
      <c r="E52" s="183" t="str">
        <f>'Pairs BC3'!B19</f>
        <v>Peška, Čermáková, CZE/1 (PČ)</v>
      </c>
      <c r="F52" s="182" t="str">
        <f>'Pairs BC4'!B12</f>
        <v>Schmid, Bajtek, CZE (SB)</v>
      </c>
      <c r="G52" s="183" t="str">
        <f>'Pairs BC4'!B19</f>
        <v>Kaas, Želko, CZE/CRO (KŽ)</v>
      </c>
    </row>
    <row r="53" spans="1:7" s="73" customFormat="1" ht="60" customHeight="1" thickBot="1">
      <c r="A53" s="50"/>
      <c r="B53" s="182" t="str">
        <f>'Teams BC1-BC2'!B13</f>
        <v>Blažková, Petrák, Žabka, CZE/1 (BPŽ)</v>
      </c>
      <c r="C53" s="183" t="str">
        <f>'Teams BC1-BC2'!B20</f>
        <v>Pokorná, Skopalová, Kreibichová, CZE/2 (PSK)</v>
      </c>
      <c r="D53" s="182" t="str">
        <f>'Pairs BC3'!B14</f>
        <v>Abramov, Szőke, HUN (AS)</v>
      </c>
      <c r="E53" s="183" t="str">
        <f>'Pairs BC3'!B20</f>
        <v>Parrish, Bednarek, WAL/POL (PB)</v>
      </c>
      <c r="F53" s="182" t="str">
        <f>'Pairs BC4'!B13</f>
        <v>Osmanovič, Komar, CRO (KO)</v>
      </c>
      <c r="G53" s="183" t="str">
        <f>'Pairs BC4'!B20</f>
        <v>Hegedűs, Berkes, Szabó, HUN (HBS)</v>
      </c>
    </row>
    <row r="54" spans="1:7" s="73" customFormat="1" ht="60" customHeight="1" thickBot="1">
      <c r="A54" s="50"/>
      <c r="B54" s="184" t="str">
        <f>'Teams BC1-BC2'!B14</f>
        <v>Langauer, Nagy, Sáling, HUN (LNS)</v>
      </c>
      <c r="C54" s="185" t="str">
        <f>'Teams BC1-BC2'!B21</f>
        <v>Lamch, Stasiak, Sudol, POL (LSS)</v>
      </c>
      <c r="D54" s="186"/>
      <c r="E54" s="187"/>
      <c r="F54" s="184" t="str">
        <f>'Pairs BC4'!B14</f>
        <v>Trószyńska, Walczyk, POL (TW)</v>
      </c>
      <c r="G54" s="185" t="str">
        <f>'Pairs BC4'!B21</f>
        <v>Thompson, Andrejčík, ENG/SVK (TA)</v>
      </c>
    </row>
  </sheetData>
  <sheetProtection/>
  <mergeCells count="17">
    <mergeCell ref="B48:G48"/>
    <mergeCell ref="B49:C49"/>
    <mergeCell ref="D49:E49"/>
    <mergeCell ref="F49:G49"/>
    <mergeCell ref="B7:H7"/>
    <mergeCell ref="A15:A16"/>
    <mergeCell ref="A19:A20"/>
    <mergeCell ref="B23:H23"/>
    <mergeCell ref="A37:A38"/>
    <mergeCell ref="A11:A12"/>
    <mergeCell ref="A1:H3"/>
    <mergeCell ref="A4:H4"/>
    <mergeCell ref="A33:A34"/>
    <mergeCell ref="A29:A30"/>
    <mergeCell ref="B9:H9"/>
    <mergeCell ref="A46:H46"/>
    <mergeCell ref="A25:A26"/>
  </mergeCells>
  <printOptions/>
  <pageMargins left="0.25" right="0.25" top="0.75" bottom="0.75" header="0.3" footer="0.3"/>
  <pageSetup fitToHeight="1" fitToWidth="1" horizontalDpi="600" verticalDpi="600" orientation="landscape" paperSize="9" scale="51" r:id="rId2"/>
  <colBreaks count="1" manualBreakCount="1">
    <brk id="4" max="4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5">
      <selection activeCell="B9" sqref="B9"/>
    </sheetView>
  </sheetViews>
  <sheetFormatPr defaultColWidth="9.140625" defaultRowHeight="15"/>
  <cols>
    <col min="1" max="1" width="10.28125" style="6" customWidth="1"/>
    <col min="2" max="2" width="41.00390625" style="6" customWidth="1"/>
    <col min="3" max="3" width="6.57421875" style="56" customWidth="1"/>
    <col min="4" max="4" width="10.140625" style="56" customWidth="1"/>
    <col min="5" max="5" width="9.57421875" style="6" hidden="1" customWidth="1"/>
    <col min="6" max="6" width="9.57421875" style="6" customWidth="1"/>
    <col min="7" max="7" width="8.7109375" style="6" customWidth="1"/>
    <col min="8" max="8" width="15.140625" style="6" customWidth="1"/>
    <col min="9" max="16384" width="9.140625" style="6" customWidth="1"/>
  </cols>
  <sheetData>
    <row r="1" spans="1:8" ht="36" customHeight="1">
      <c r="A1" s="335" t="s">
        <v>275</v>
      </c>
      <c r="B1" s="335"/>
      <c r="C1" s="335"/>
      <c r="D1" s="335"/>
      <c r="E1" s="335"/>
      <c r="F1" s="335"/>
      <c r="G1" s="335"/>
      <c r="H1" s="135"/>
    </row>
    <row r="2" spans="1:8" ht="16.5">
      <c r="A2" s="336" t="s">
        <v>65</v>
      </c>
      <c r="B2" s="336"/>
      <c r="C2" s="336"/>
      <c r="D2" s="336"/>
      <c r="E2" s="336"/>
      <c r="F2" s="336"/>
      <c r="G2" s="336"/>
      <c r="H2" s="135"/>
    </row>
    <row r="3" spans="1:8" ht="9" customHeight="1">
      <c r="A3" s="136"/>
      <c r="B3" s="136"/>
      <c r="C3" s="136"/>
      <c r="D3" s="136"/>
      <c r="E3" s="136"/>
      <c r="F3" s="136"/>
      <c r="G3" s="136"/>
      <c r="H3" s="135"/>
    </row>
    <row r="4" spans="1:7" ht="45" customHeight="1">
      <c r="A4" s="86" t="s">
        <v>29</v>
      </c>
      <c r="B4" s="137" t="s">
        <v>323</v>
      </c>
      <c r="C4" s="83" t="s">
        <v>61</v>
      </c>
      <c r="D4" s="83" t="s">
        <v>62</v>
      </c>
      <c r="E4" s="83" t="s">
        <v>180</v>
      </c>
      <c r="F4" s="83" t="s">
        <v>63</v>
      </c>
      <c r="G4" s="83" t="s">
        <v>64</v>
      </c>
    </row>
    <row r="5" spans="1:7" ht="15" customHeight="1">
      <c r="A5" s="85">
        <v>1</v>
      </c>
      <c r="B5" s="144" t="str">
        <f>T('Teams BC1-BC2 final'!BD14:BM17)</f>
        <v>Blažková, Petrák, Žabka, CZE/1 (BPŽ)</v>
      </c>
      <c r="C5" s="48"/>
      <c r="D5" s="48"/>
      <c r="E5" s="48"/>
      <c r="F5" s="48"/>
      <c r="G5" s="48">
        <v>1</v>
      </c>
    </row>
    <row r="6" spans="1:7" ht="15" customHeight="1">
      <c r="A6" s="85">
        <v>2</v>
      </c>
      <c r="B6" s="144" t="str">
        <f>T('Teams BC1-BC2 final'!BD19:BM22)</f>
        <v>Kurilák, Opát, Mezík, SVK/1 (KOM)</v>
      </c>
      <c r="C6" s="48"/>
      <c r="D6" s="48"/>
      <c r="E6" s="48"/>
      <c r="F6" s="48"/>
      <c r="G6" s="48">
        <v>2</v>
      </c>
    </row>
    <row r="7" spans="1:7" ht="15" customHeight="1">
      <c r="A7" s="85">
        <v>3</v>
      </c>
      <c r="B7" s="144" t="str">
        <f>T('Teams BC1-BC2 final'!BD24:BM27)</f>
        <v>Pokorná, Skopalová, Kreibichová, CZE/2 (PSK)</v>
      </c>
      <c r="C7" s="48"/>
      <c r="D7" s="48"/>
      <c r="E7" s="48"/>
      <c r="F7" s="48"/>
      <c r="G7" s="48">
        <v>3</v>
      </c>
    </row>
    <row r="8" spans="1:7" ht="15" customHeight="1">
      <c r="A8" s="85">
        <v>4</v>
      </c>
      <c r="B8" s="144" t="str">
        <f>T('Teams BC1-BC2 final'!N85:U88)</f>
        <v>Lamch, Stasiak, Sudol, POL (LSS)</v>
      </c>
      <c r="C8" s="143"/>
      <c r="D8" s="48"/>
      <c r="E8" s="48"/>
      <c r="F8" s="48"/>
      <c r="G8" s="48">
        <v>4</v>
      </c>
    </row>
    <row r="9" spans="1:7" ht="15" customHeight="1">
      <c r="A9" s="85">
        <v>5</v>
      </c>
      <c r="B9" s="144" t="str">
        <f>'Teams BC1-BC2'!B12</f>
        <v>Minarech, Kudláčová, Sajdak, SVK/CZE (MKS)</v>
      </c>
      <c r="C9" s="143">
        <f>2</f>
        <v>2</v>
      </c>
      <c r="D9" s="48">
        <v>2</v>
      </c>
      <c r="E9" s="105"/>
      <c r="F9" s="105"/>
      <c r="G9" s="84"/>
    </row>
    <row r="10" spans="1:7" ht="15" customHeight="1">
      <c r="A10" s="85">
        <v>6</v>
      </c>
      <c r="B10" s="144" t="str">
        <f>'Teams BC1-BC2'!B19</f>
        <v>Bartek, Turkovic, Riečičiar, SVK/CRO (BTR)</v>
      </c>
      <c r="C10" s="143">
        <v>1</v>
      </c>
      <c r="D10" s="143">
        <v>-4</v>
      </c>
      <c r="E10" s="105"/>
      <c r="F10" s="105"/>
      <c r="G10" s="84"/>
    </row>
    <row r="11" spans="1:7" ht="15" customHeight="1">
      <c r="A11" s="85">
        <v>7</v>
      </c>
      <c r="B11" s="144" t="str">
        <f>'Teams BC1-BC2'!B18</f>
        <v>Jankechová, Drotárová, Breznay, SVK/2 (JDB)</v>
      </c>
      <c r="C11" s="143">
        <v>1</v>
      </c>
      <c r="D11" s="143">
        <v>-16</v>
      </c>
      <c r="E11" s="105"/>
      <c r="F11" s="105"/>
      <c r="G11" s="84"/>
    </row>
    <row r="12" spans="1:7" ht="15" customHeight="1">
      <c r="A12" s="85">
        <v>8</v>
      </c>
      <c r="B12" s="144" t="str">
        <f>'Teams BC1-BC2'!B14</f>
        <v>Langauer, Nagy, Sáling, HUN (LNS)</v>
      </c>
      <c r="C12" s="143">
        <v>0</v>
      </c>
      <c r="D12" s="143">
        <v>-13</v>
      </c>
      <c r="E12" s="105"/>
      <c r="F12" s="105"/>
      <c r="G12" s="84"/>
    </row>
    <row r="13" ht="12.75">
      <c r="B13" s="56"/>
    </row>
    <row r="14" spans="1:7" ht="45" customHeight="1">
      <c r="A14" s="86" t="s">
        <v>29</v>
      </c>
      <c r="B14" s="137" t="s">
        <v>177</v>
      </c>
      <c r="C14" s="83" t="s">
        <v>61</v>
      </c>
      <c r="D14" s="83" t="s">
        <v>62</v>
      </c>
      <c r="E14" s="83" t="s">
        <v>180</v>
      </c>
      <c r="F14" s="83" t="s">
        <v>63</v>
      </c>
      <c r="G14" s="83" t="s">
        <v>64</v>
      </c>
    </row>
    <row r="15" spans="1:7" ht="15" customHeight="1">
      <c r="A15" s="85">
        <v>1</v>
      </c>
      <c r="B15" s="144" t="str">
        <f>T('Pairs BC3 final'!BD14:BM17)</f>
        <v>Peška, Čermáková, CZE/1 (PČ)</v>
      </c>
      <c r="C15" s="48"/>
      <c r="D15" s="48"/>
      <c r="E15" s="48"/>
      <c r="F15" s="48"/>
      <c r="G15" s="48">
        <v>1</v>
      </c>
    </row>
    <row r="16" spans="1:7" ht="15" customHeight="1">
      <c r="A16" s="85">
        <v>2</v>
      </c>
      <c r="B16" s="144" t="str">
        <f>T('Pairs BC3 final'!BD19:BM22)</f>
        <v>Burianek, Klohna, SVK/1 (BK)</v>
      </c>
      <c r="C16" s="48"/>
      <c r="D16" s="48"/>
      <c r="E16" s="48"/>
      <c r="F16" s="48"/>
      <c r="G16" s="48">
        <v>2</v>
      </c>
    </row>
    <row r="17" spans="1:7" ht="15" customHeight="1">
      <c r="A17" s="85">
        <v>3</v>
      </c>
      <c r="B17" s="144" t="str">
        <f>T('Pairs BC3 final'!BD24:BM27)</f>
        <v>Parrish, Bednarek, WAL/POL (PB)</v>
      </c>
      <c r="C17" s="48"/>
      <c r="D17" s="48"/>
      <c r="E17" s="48"/>
      <c r="F17" s="48"/>
      <c r="G17" s="48">
        <v>3</v>
      </c>
    </row>
    <row r="18" spans="1:7" ht="15" customHeight="1">
      <c r="A18" s="85">
        <v>4</v>
      </c>
      <c r="B18" s="144" t="str">
        <f>T('Pairs BC3 final'!N85:U88)</f>
        <v>Abramov, Szőke, HUN (AS)</v>
      </c>
      <c r="C18" s="48"/>
      <c r="D18" s="48"/>
      <c r="E18" s="48"/>
      <c r="F18" s="48"/>
      <c r="G18" s="48">
        <v>4</v>
      </c>
    </row>
    <row r="19" spans="1:7" ht="15" customHeight="1">
      <c r="A19" s="85">
        <v>5</v>
      </c>
      <c r="B19" s="144" t="str">
        <f>'Pairs BC3'!B13</f>
        <v>Augusta, Běhounek, CZE/2 (AB)</v>
      </c>
      <c r="C19" s="143">
        <v>0</v>
      </c>
      <c r="D19" s="143">
        <v>-7</v>
      </c>
      <c r="E19" s="105"/>
      <c r="F19" s="105"/>
      <c r="G19" s="84"/>
    </row>
    <row r="20" spans="1:7" ht="15" customHeight="1">
      <c r="A20" s="85">
        <v>6</v>
      </c>
      <c r="B20" s="144" t="str">
        <f>'Pairs BC3'!B18</f>
        <v>Tižo, Škvarnová, SVK/2 (TŠ)</v>
      </c>
      <c r="C20" s="143">
        <v>0</v>
      </c>
      <c r="D20" s="143">
        <v>-15</v>
      </c>
      <c r="E20" s="105"/>
      <c r="F20" s="105"/>
      <c r="G20" s="84"/>
    </row>
    <row r="21" ht="12.75">
      <c r="B21" s="56"/>
    </row>
    <row r="22" spans="1:7" ht="45" customHeight="1">
      <c r="A22" s="86" t="s">
        <v>29</v>
      </c>
      <c r="B22" s="137" t="s">
        <v>173</v>
      </c>
      <c r="C22" s="83" t="s">
        <v>61</v>
      </c>
      <c r="D22" s="83" t="s">
        <v>62</v>
      </c>
      <c r="E22" s="83" t="s">
        <v>180</v>
      </c>
      <c r="F22" s="83" t="s">
        <v>63</v>
      </c>
      <c r="G22" s="83" t="s">
        <v>64</v>
      </c>
    </row>
    <row r="23" spans="1:7" ht="15" customHeight="1">
      <c r="A23" s="85">
        <v>1</v>
      </c>
      <c r="B23" s="144" t="str">
        <f>T('Pairs BC4 final'!BD14:BM17)</f>
        <v>Thompson, Andrejčík, ENG/SVK (TA)</v>
      </c>
      <c r="C23" s="48"/>
      <c r="D23" s="48"/>
      <c r="E23" s="48"/>
      <c r="F23" s="48"/>
      <c r="G23" s="48">
        <v>1</v>
      </c>
    </row>
    <row r="24" spans="1:7" ht="15" customHeight="1">
      <c r="A24" s="85">
        <v>2</v>
      </c>
      <c r="B24" s="144" t="str">
        <f>T('Pairs BC4 final'!BD19:BM22)</f>
        <v>Osmanovič, Komar, CRO (KO)</v>
      </c>
      <c r="C24" s="48"/>
      <c r="D24" s="48"/>
      <c r="E24" s="48"/>
      <c r="F24" s="48"/>
      <c r="G24" s="48">
        <v>2</v>
      </c>
    </row>
    <row r="25" spans="1:7" ht="15" customHeight="1">
      <c r="A25" s="85">
        <v>3</v>
      </c>
      <c r="B25" s="144" t="str">
        <f>T('Pairs BC4 final'!BD24:BM27)</f>
        <v>Hegedűs, Berkes, Szabó, HUN (HBS)</v>
      </c>
      <c r="C25" s="48"/>
      <c r="D25" s="48"/>
      <c r="E25" s="48"/>
      <c r="F25" s="48"/>
      <c r="G25" s="48">
        <v>3</v>
      </c>
    </row>
    <row r="26" spans="1:7" ht="15" customHeight="1">
      <c r="A26" s="85">
        <v>4</v>
      </c>
      <c r="B26" s="144" t="str">
        <f>T('Pairs BC4 final'!N85:U88)</f>
        <v>Klimčo, Burian, SVK/1 (KB)</v>
      </c>
      <c r="C26" s="48"/>
      <c r="D26" s="48"/>
      <c r="E26" s="48"/>
      <c r="F26" s="48"/>
      <c r="G26" s="48">
        <v>4</v>
      </c>
    </row>
    <row r="27" spans="1:7" ht="15" customHeight="1">
      <c r="A27" s="85">
        <v>5</v>
      </c>
      <c r="B27" s="144" t="str">
        <f>'Pairs BC4'!B14</f>
        <v>Trószyńska, Walczyk, POL (TW)</v>
      </c>
      <c r="C27" s="143">
        <v>1</v>
      </c>
      <c r="D27" s="143">
        <v>-5</v>
      </c>
      <c r="E27" s="105"/>
      <c r="F27" s="105"/>
      <c r="G27" s="84"/>
    </row>
    <row r="28" spans="1:7" ht="15" customHeight="1">
      <c r="A28" s="85">
        <v>6</v>
      </c>
      <c r="B28" s="144" t="str">
        <f>'Pairs BC4'!B19</f>
        <v>Kaas, Želko, CZE/CRO (KŽ)</v>
      </c>
      <c r="C28" s="143">
        <v>1</v>
      </c>
      <c r="D28" s="143">
        <v>-14</v>
      </c>
      <c r="E28" s="105"/>
      <c r="F28" s="105"/>
      <c r="G28" s="84"/>
    </row>
    <row r="29" spans="1:7" ht="15" customHeight="1">
      <c r="A29" s="85">
        <v>7</v>
      </c>
      <c r="B29" s="144" t="str">
        <f>'Pairs BC4'!B12</f>
        <v>Schmid, Bajtek, CZE (SB)</v>
      </c>
      <c r="C29" s="143">
        <v>0</v>
      </c>
      <c r="D29" s="143">
        <v>-7</v>
      </c>
      <c r="E29" s="105"/>
      <c r="F29" s="105"/>
      <c r="G29" s="84"/>
    </row>
    <row r="30" spans="1:7" ht="15" customHeight="1">
      <c r="A30" s="85">
        <v>8</v>
      </c>
      <c r="B30" s="144" t="str">
        <f>'Pairs BC4'!B18</f>
        <v>Prášil, Mihová, SVK/2 (PM)</v>
      </c>
      <c r="C30" s="143">
        <v>0</v>
      </c>
      <c r="D30" s="143">
        <v>-22</v>
      </c>
      <c r="E30" s="105"/>
      <c r="F30" s="105"/>
      <c r="G30" s="84"/>
    </row>
  </sheetData>
  <sheetProtection/>
  <mergeCells count="2">
    <mergeCell ref="A1:G1"/>
    <mergeCell ref="A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Ondrej</cp:lastModifiedBy>
  <cp:lastPrinted>2019-06-14T18:39:27Z</cp:lastPrinted>
  <dcterms:created xsi:type="dcterms:W3CDTF">2010-03-19T19:06:31Z</dcterms:created>
  <dcterms:modified xsi:type="dcterms:W3CDTF">2019-06-14T18:41:32Z</dcterms:modified>
  <cp:category/>
  <cp:version/>
  <cp:contentType/>
  <cp:contentStatus/>
</cp:coreProperties>
</file>